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0005" windowHeight="610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БЮДЖЕТА'!$A$12:$W$217</definedName>
    <definedName name="_xlnm.Print_Titles" localSheetId="0">'БЕЗ УЧЕТА СЧЕТОВ БЮДЖЕТА'!$12:$12</definedName>
    <definedName name="_xlnm.Print_Area" localSheetId="0">'БЕЗ УЧЕТА СЧЕТОВ БЮДЖЕТА'!$A$1:$W$219</definedName>
  </definedNames>
  <calcPr fullCalcOnLoad="1"/>
</workbook>
</file>

<file path=xl/sharedStrings.xml><?xml version="1.0" encoding="utf-8"?>
<sst xmlns="http://schemas.openxmlformats.org/spreadsheetml/2006/main" count="463" uniqueCount="332">
  <si>
    <t>Наименование показателя</t>
  </si>
  <si>
    <t>#Н/Д</t>
  </si>
  <si>
    <t>000</t>
  </si>
  <si>
    <t>Всего расходов:</t>
  </si>
  <si>
    <t>Годовой план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</si>
  <si>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</si>
  <si>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</si>
  <si>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</si>
  <si>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</si>
  <si>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</si>
  <si>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</si>
  <si>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образования</t>
  </si>
  <si>
    <t>Пенсионное обеспечение</t>
  </si>
  <si>
    <t>Осуществление первичного воинского учета на территориях, где отсутствуют военные комиссариаты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</si>
  <si>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</si>
  <si>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</si>
  <si>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Вед.</t>
  </si>
  <si>
    <t>АДМИНИСТРАЦИЯ МИХАЙЛОВСКОГО МУНИЦИПАЛЬНОГО РАЙОНА</t>
  </si>
  <si>
    <t>953</t>
  </si>
  <si>
    <t>МУНИЦИПАЛЬНОЕ ОБРАЗОВАТЕЛЬНОЕ УЧРЕЖБЕНИЕ "МЕТОДИЧЕСКАЯ СЛУЖБА ОБЕСПЕЧЕНИЯ ОБРАЗОВАТЕЛЬНЫХ УЧРЕЖДЕНИЙ"</t>
  </si>
  <si>
    <t>Другие вопросы в области средств массовой информации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</si>
  <si>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</si>
  <si>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</si>
  <si>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тыс. руб.</t>
  </si>
  <si>
    <t>% исполнения</t>
  </si>
  <si>
    <t>Исполнено за 3 квартал</t>
  </si>
  <si>
    <t>Расходы</t>
  </si>
  <si>
    <t>Подпрограмма "Развитие культуры ММР"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</si>
  <si>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</si>
  <si>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</si>
  <si>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</si>
  <si>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</si>
  <si>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</si>
  <si>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</si>
  <si>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</si>
  <si>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</si>
  <si>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</si>
  <si>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</si>
  <si>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</si>
  <si>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</si>
  <si>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</si>
  <si>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</si>
  <si>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</si>
  <si>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</si>
  <si>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</si>
  <si>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</si>
  <si>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</si>
  <si>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</si>
  <si>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</si>
  <si>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</si>
  <si>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Доплаты к пенсиям муниципальных служащих Михайловского муниципального района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</si>
  <si>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</si>
  <si>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</si>
  <si>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</si>
  <si>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</si>
  <si>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</si>
  <si>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</si>
  <si>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</si>
  <si>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</si>
  <si>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</si>
  <si>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</si>
  <si>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</si>
  <si>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</si>
  <si>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</si>
  <si>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</si>
  <si>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</si>
  <si>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</si>
  <si>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</si>
  <si>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тыс.руб.</t>
  </si>
  <si>
    <t>Муниципальные программы</t>
  </si>
  <si>
    <t>Думы Михайловского муниципального района</t>
  </si>
  <si>
    <t>Другие вопросы в области жилищно-коммунального хозяйства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</si>
  <si>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</si>
  <si>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Развитие МТБ бюджетных дошкольных образовательных муниципальных учреждений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</si>
  <si>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</si>
  <si>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</si>
  <si>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951</t>
  </si>
  <si>
    <t>Мероприятия администрации Михайловского муниципального района по развитию муниципальной службы ММР</t>
  </si>
  <si>
    <t>Судебная система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</si>
  <si>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</si>
  <si>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</si>
  <si>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Публичные нормативные социальные выплаты гражданам</t>
  </si>
  <si>
    <t>Расходы, связанные с исполнением судебных решений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</si>
  <si>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</si>
  <si>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Руководство и управление в сфере установленных функций органов  местного самоуправления Михайловского муниципального района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</si>
  <si>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</si>
  <si>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Капитальный ремонт и ремонт автомобильных дорог общего пользования населенных пунктов</t>
  </si>
  <si>
    <t>Руководство и управление в сфере установленных функций органов самоуправления Михайловского муниципального района</t>
  </si>
  <si>
    <t>Депутаты Думы Михайловского муниципального района</t>
  </si>
  <si>
    <t>Субсидии из краевого бюджета на поддержку малого и среднего предпринимательства</t>
  </si>
  <si>
    <t>Общее образование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</si>
  <si>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</si>
  <si>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Обеспечение проведения выборов и референдумов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</si>
  <si>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</si>
  <si>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</si>
  <si>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Организация ритуальных услуг и содержание мест захоронения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</si>
  <si>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</si>
  <si>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</si>
  <si>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Дошкольное образование</t>
  </si>
  <si>
    <t>Субсидии бюджетным учреждениям на иные цели</t>
  </si>
  <si>
    <t>Обеспечение деятельности бюджетного учреждения по предоставлению государственных (муниципальных) услуг</t>
  </si>
  <si>
    <t>Мероприятия районных казенных муниципальных учреждений  по содержанию жилищно-коммунального хозяйства</t>
  </si>
  <si>
    <t>0000000000</t>
  </si>
  <si>
    <t>0100000000</t>
  </si>
  <si>
    <t>0200001690</t>
  </si>
  <si>
    <t>0200000000</t>
  </si>
  <si>
    <t>0320000000</t>
  </si>
  <si>
    <t>0320001690</t>
  </si>
  <si>
    <t>0300000000</t>
  </si>
  <si>
    <t>0320011690</t>
  </si>
  <si>
    <t>0320093070</t>
  </si>
  <si>
    <t>0310000000</t>
  </si>
  <si>
    <t>0310001690</t>
  </si>
  <si>
    <t>0310011690</t>
  </si>
  <si>
    <t>0310093060</t>
  </si>
  <si>
    <t>0310021690</t>
  </si>
  <si>
    <t>0310093080</t>
  </si>
  <si>
    <t>0330000000</t>
  </si>
  <si>
    <t>0330001690</t>
  </si>
  <si>
    <t>0350000000</t>
  </si>
  <si>
    <t>0350000690</t>
  </si>
  <si>
    <t>0350093080</t>
  </si>
  <si>
    <t>0400000000</t>
  </si>
  <si>
    <t>0500000000</t>
  </si>
  <si>
    <t>0600000000</t>
  </si>
  <si>
    <t>0700000000</t>
  </si>
  <si>
    <t>0800000000</t>
  </si>
  <si>
    <t>1000000000</t>
  </si>
  <si>
    <t>1000092380</t>
  </si>
  <si>
    <t>1100000000</t>
  </si>
  <si>
    <t>1100092390</t>
  </si>
  <si>
    <t>1200000000</t>
  </si>
  <si>
    <t>1300000000</t>
  </si>
  <si>
    <t>1500000000</t>
  </si>
  <si>
    <t>1600000000</t>
  </si>
  <si>
    <t>1610000000</t>
  </si>
  <si>
    <t>1620000000</t>
  </si>
  <si>
    <t>1620001690</t>
  </si>
  <si>
    <t>1620011690</t>
  </si>
  <si>
    <t>1620081690</t>
  </si>
  <si>
    <t>1800000000</t>
  </si>
  <si>
    <t>9900000000</t>
  </si>
  <si>
    <t>9990002030</t>
  </si>
  <si>
    <t>9990002040</t>
  </si>
  <si>
    <t>9990002120</t>
  </si>
  <si>
    <t>9990009200</t>
  </si>
  <si>
    <t>9990051200</t>
  </si>
  <si>
    <t>9990002000</t>
  </si>
  <si>
    <t>9990059300</t>
  </si>
  <si>
    <t>9990000690</t>
  </si>
  <si>
    <t>9990093010</t>
  </si>
  <si>
    <t>9990093100</t>
  </si>
  <si>
    <t>9990093030</t>
  </si>
  <si>
    <t>9990000000</t>
  </si>
  <si>
    <t>9990051180</t>
  </si>
  <si>
    <t>9990002190</t>
  </si>
  <si>
    <t>9990093040</t>
  </si>
  <si>
    <t>9990093120</t>
  </si>
  <si>
    <t>9990004910</t>
  </si>
  <si>
    <t>9990004500</t>
  </si>
  <si>
    <t>9990006500</t>
  </si>
  <si>
    <t>9990093090</t>
  </si>
  <si>
    <t>Развитие МТБ бюджетных учреждений дополнительного образования</t>
  </si>
  <si>
    <t>0330011690</t>
  </si>
  <si>
    <t>Культура</t>
  </si>
  <si>
    <t xml:space="preserve">Мероприятия учреждений по сохранению и развитию учреждений библиотечного обслуживания </t>
  </si>
  <si>
    <t>1620082690</t>
  </si>
  <si>
    <t>Мероприятия районных казенных муниципальных учреждений по профилактике терроризма и противодействию экстремизму</t>
  </si>
  <si>
    <t>2300000000</t>
  </si>
  <si>
    <t>2300000600</t>
  </si>
  <si>
    <t>Подпрограмма "Доступная среда"</t>
  </si>
  <si>
    <t>Доступная среда в дошкольных образовательных учреждениях</t>
  </si>
  <si>
    <t>03600L0270</t>
  </si>
  <si>
    <t>0360000000</t>
  </si>
  <si>
    <t>03600R0270</t>
  </si>
  <si>
    <t>0800092370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</si>
  <si>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</t>
  </si>
  <si>
    <t>10000S2380</t>
  </si>
  <si>
    <t>11000S2390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</si>
  <si>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</si>
  <si>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9990009100</t>
  </si>
  <si>
    <t>Расходы на погашение кредиторской задолженности прошлых лет</t>
  </si>
  <si>
    <t>Дополнительное образование детей</t>
  </si>
  <si>
    <t xml:space="preserve">Приложение 14 к решению </t>
  </si>
  <si>
    <t>2400000000</t>
  </si>
  <si>
    <t>2400000600</t>
  </si>
  <si>
    <t xml:space="preserve">Мероприятия администрации Михайловского муниципального района </t>
  </si>
  <si>
    <t>2500000000</t>
  </si>
  <si>
    <t>2500000600</t>
  </si>
  <si>
    <t>2600000000</t>
  </si>
  <si>
    <t>2600000600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</si>
  <si>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</si>
  <si>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9990093110</t>
  </si>
  <si>
    <t>1900000000</t>
  </si>
  <si>
    <t>01000L4970</t>
  </si>
  <si>
    <t>Другие вопросы в области национальной экономики</t>
  </si>
  <si>
    <t>Разработка, утверждение и (или) внесение изменений в документацию территориального планирования Михайловского муниципального района</t>
  </si>
  <si>
    <t xml:space="preserve">Субсидии на социальные выплаты молодым семьям для приобретения (строительства) жилья экономкласса </t>
  </si>
  <si>
    <t>МП"Обеспечение жилье молодых семей Михайловского муницпального района"</t>
  </si>
  <si>
    <t>МП "Развитие дополнительного образования в сфере культуры и искусства"</t>
  </si>
  <si>
    <t>МП "Развития образования Михайловского муницпального района"</t>
  </si>
  <si>
    <t xml:space="preserve">МП"Развитие муниципальной службы в администрации Михайловского муницпального района" </t>
  </si>
  <si>
    <t>Мероприятия государственной программы Российской Федерации "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</si>
  <si>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</si>
  <si>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Михайловском муниципальном районе"</t>
  </si>
  <si>
    <t>МП"Развитие малого и среднего предпринимательства на территории Михайловского муниципального района"</t>
  </si>
  <si>
    <t>МП"Развитие малоэтажного жилищного строительства на территории Михайловского муниципального района"</t>
  </si>
  <si>
    <t xml:space="preserve">МП"Обеспечение содержания, ремонта автомобильных дорог, мест общего пользования (тротуаров, скверов, пешеходных дорожек и переходов) и сооружений на них Михайловского муниципального района" </t>
  </si>
  <si>
    <t>МП"Патриотическое воспитание граждан Михайловского муниципального района"</t>
  </si>
  <si>
    <t>МП"Развитие физической культуры и спорта Михайловского муниципального района"</t>
  </si>
  <si>
    <t>МП  "Развитие культуры Михайловского муниципального района"</t>
  </si>
  <si>
    <t>МП"Профилактика терроризма и противодействие экстремизму на территории Михайловского муниципального района"</t>
  </si>
  <si>
    <t>МП"Программа комплексного развития систем коммунальной инфраструктуры Михайловского муниципального района"</t>
  </si>
  <si>
    <t>МП «Обеспечение безопасности дорожного движения в Михайловском муниципальном районе»</t>
  </si>
  <si>
    <t>МП «Содержание и ремонт муниципального жилого фонда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</si>
  <si>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</si>
  <si>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</si>
  <si>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районного бюджета на 2019 год по финансовому обеспечению муниципальных программ Михайловского муниципального района и непрограммным направлениям деятельности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</si>
  <si>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</si>
  <si>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0310093140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</si>
  <si>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</si>
  <si>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0310093150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</si>
  <si>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</si>
  <si>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</si>
  <si>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9990093130</t>
  </si>
  <si>
    <t>0310092340</t>
  </si>
  <si>
    <t>Строительство, реконструкция и приобретение зданий муниципальных общеобразовательных организаций за счет средств краевого бюджета</t>
  </si>
  <si>
    <t>Расходы по созданию в общеобразовательных организациях, расположенных в сельской местности, условий для занятий физической культурой и спортом</t>
  </si>
  <si>
    <t>Расходы на капитальный ремонт зданий муниципальных общеобразовательных учреждений за счет средств краевого бюджета</t>
  </si>
  <si>
    <t>Средства краевого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</si>
  <si>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0320092020</t>
  </si>
  <si>
    <t xml:space="preserve">Расходы на комплектование книжных фондов и обеспечение информационно-техническим оборудованием библиотек </t>
  </si>
  <si>
    <t>1620092540</t>
  </si>
  <si>
    <t>Мероприятия по энергосбережению и повышению энергетической эффективности систем коммунальной инфраструктуры за счет бюджета Приморского края</t>
  </si>
  <si>
    <t>1900092270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</si>
  <si>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 за счет бюджета Приморского края</t>
  </si>
  <si>
    <t>1900092320</t>
  </si>
  <si>
    <t>Расходы по обеспечение граждан твердым топливом (дровами)</t>
  </si>
  <si>
    <t>1900092620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</si>
  <si>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</si>
  <si>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26000L0820</t>
  </si>
  <si>
    <t>МП "Молодежная политика Михайловского муниципального района"</t>
  </si>
  <si>
    <t>9990001690</t>
  </si>
  <si>
    <t>Обеспечение деятельности районных автономных муниципальных учреждений культуры</t>
  </si>
  <si>
    <t>1620002690</t>
  </si>
  <si>
    <t>№ 339 от 25.12.2018г.</t>
  </si>
  <si>
    <t>03100P5200</t>
  </si>
  <si>
    <t>МП"Доступная среда для инвалидов Михайловского муницпального района"</t>
  </si>
  <si>
    <t xml:space="preserve">Строительство Дома культуры в с. Первомайском </t>
  </si>
  <si>
    <t>16100L5050</t>
  </si>
  <si>
    <t>0320093140</t>
  </si>
  <si>
    <t xml:space="preserve">Михайловского муниципального </t>
  </si>
  <si>
    <t>03200S2020</t>
  </si>
  <si>
    <t>Средства местного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</si>
  <si>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03100S2340</t>
  </si>
  <si>
    <t>Расходы на капитальный ремонт зданий муниципальных общеобразовательных учреждений за счет средств местного бюджета</t>
  </si>
  <si>
    <t>Расходы на развитие спортивной инфраструктуры, находящейся в муниципальной собственности за счет местного бюджета</t>
  </si>
  <si>
    <t>19000S2620</t>
  </si>
  <si>
    <t>Расходы по обеспечение граждан твердым топливом (дровами) местный бюджет</t>
  </si>
  <si>
    <t>Расходы на обеспечение деятельности в связи с осуществлением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</si>
  <si>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99900M0820</t>
  </si>
  <si>
    <t>Расходы на строительство (реконструкцию) зданий муниципальных общеобразовательных организаций за счет средств местного бюджета</t>
  </si>
  <si>
    <t>3100S5200</t>
  </si>
  <si>
    <t>Подпрограмма "Противопожарная безопасность образовательных учреждений ММР"</t>
  </si>
  <si>
    <t>0340000000</t>
  </si>
  <si>
    <t xml:space="preserve">Противопожарная безопасность в бюджетных дошкольных образовательных муниципальных учреждениях </t>
  </si>
  <si>
    <t xml:space="preserve">Противопожарная безопасность в бюджетных общеобразовательных муниципальных учреждениях </t>
  </si>
  <si>
    <t>0340061690</t>
  </si>
  <si>
    <t>0340041690</t>
  </si>
  <si>
    <t>16200S2540</t>
  </si>
  <si>
    <t>Расходы на комплектование книжных фондов и обеспечение информационно-техническим оборудованием библиотек за счет местного бюджета</t>
  </si>
  <si>
    <t>Подпрограмма "Юные таланты Михайловского муниципального района"</t>
  </si>
  <si>
    <t>Мероприятия администрации Михайловского муниципального района</t>
  </si>
  <si>
    <t>1630000000</t>
  </si>
  <si>
    <t>Мероприятия по энергосбережению и повышению энергетической эффективности систем коммунальной инфраструктуры</t>
  </si>
  <si>
    <t>19000S2270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</si>
  <si>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</t>
  </si>
  <si>
    <t>19000S2320</t>
  </si>
  <si>
    <t xml:space="preserve"> </t>
  </si>
  <si>
    <t>031E250970</t>
  </si>
  <si>
    <t>033P592630</t>
  </si>
  <si>
    <t>Противопожарная безопасность в бюджетных муниципальных учреждениях дополнительного образования</t>
  </si>
  <si>
    <t>0340071690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</si>
  <si>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 за счет дорожного фонда</t>
  </si>
  <si>
    <t>150P552280</t>
  </si>
  <si>
    <t>0400010600</t>
  </si>
  <si>
    <t>0500010600</t>
  </si>
  <si>
    <t>0600010600</t>
  </si>
  <si>
    <t>0700010600</t>
  </si>
  <si>
    <t>0700010610</t>
  </si>
  <si>
    <t>0800010600</t>
  </si>
  <si>
    <t>0800010630</t>
  </si>
  <si>
    <t>1000010600</t>
  </si>
  <si>
    <t>1100010600</t>
  </si>
  <si>
    <t>1100010610</t>
  </si>
  <si>
    <t>1100010611</t>
  </si>
  <si>
    <t>1100010620</t>
  </si>
  <si>
    <t>1500010600</t>
  </si>
  <si>
    <t>150P592190</t>
  </si>
  <si>
    <t>150P5S2190</t>
  </si>
  <si>
    <t>Расходы на оснащение объектов спортивной инфраструктуры спортивно-технологическим оборудованием</t>
  </si>
  <si>
    <t>Расходы на развитие спортивной инфраструктуры, находящейся в муниципальной собственности за счет краевого бюджета</t>
  </si>
  <si>
    <t>1610010600</t>
  </si>
  <si>
    <t>1630010600</t>
  </si>
  <si>
    <t>1800010600</t>
  </si>
  <si>
    <t>1800010610</t>
  </si>
  <si>
    <t>1900010600</t>
  </si>
  <si>
    <t>1900010610</t>
  </si>
  <si>
    <t>2300010600</t>
  </si>
  <si>
    <t>2300011610</t>
  </si>
  <si>
    <t>2400010600</t>
  </si>
  <si>
    <t>2600010600</t>
  </si>
  <si>
    <t>9990010710</t>
  </si>
  <si>
    <t>9990010680</t>
  </si>
  <si>
    <t>9990010660</t>
  </si>
  <si>
    <t>9990010650</t>
  </si>
  <si>
    <t>033P5S2630</t>
  </si>
  <si>
    <t>Расходы на обеспечение спортивным инвентарем, спортивным оборудованием и спортивными транспортными средствами муниципальных учреждений спортивной направленности за счет средств краевого бюджета</t>
  </si>
  <si>
    <t>Расходы на обеспечение спортивным инвентарем, спортивным оборудованием и спортивными транспортными средствами муниципальных учреждений спортивной направленности за счет средств местного бюджета</t>
  </si>
  <si>
    <t>0330093140</t>
  </si>
  <si>
    <t>1200010600</t>
  </si>
  <si>
    <t>1300010600</t>
  </si>
  <si>
    <t>9990007100</t>
  </si>
  <si>
    <t>Приложение 5 к решению Думы</t>
  </si>
  <si>
    <t>Мероприятия учреждений по развитию дошкольного образования</t>
  </si>
  <si>
    <t>0320021691</t>
  </si>
  <si>
    <t>Мероприятия учреждений по развитию общего образования</t>
  </si>
  <si>
    <t>0310021691</t>
  </si>
  <si>
    <t>Мероприятия учреждений по развитию дополнительного образования</t>
  </si>
  <si>
    <t>0330021691</t>
  </si>
  <si>
    <t>0600011610</t>
  </si>
  <si>
    <t>района № 449 от 19.12.2019г.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</si>
</sst>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.000"/>
    <numFmt numFmtId="178" formatCode="0.000"/>
    <numFmt numFmtId="179" formatCode="#,##0.0000"/>
    <numFmt numFmtId="180" formatCode="#,##0.00000"/>
    <numFmt numFmtId="181" formatCode="_-* #,##0.000_р_._-;\-* #,##0.000_р_._-;_-* &quot;-&quot;??_р_._-;_-@_-"/>
    <numFmt numFmtId="182" formatCode="_-* #,##0.00000\ _₽_-;\-* #,##0.00000\ _₽_-;_-* &quot;-&quot;?????\ _₽_-;_-@_-"/>
  </numFmts>
  <fonts count="5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" fontId="36" fillId="20" borderId="1">
      <alignment horizontal="right" vertical="top" shrinkToFit="1"/>
      <protection/>
    </xf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7" fillId="27" borderId="2" applyNumberFormat="0" applyAlignment="0" applyProtection="0"/>
    <xf numFmtId="0" fontId="38" fillId="28" borderId="3" applyNumberFormat="0" applyAlignment="0" applyProtection="0"/>
    <xf numFmtId="0" fontId="39" fillId="28" borderId="2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9" borderId="8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3" borderId="0" applyNumberFormat="0" applyBorder="0" applyAlignment="0" applyProtection="0"/>
  </cellStyleXfs>
  <cellXfs count="159">
    <xf numFmtId="0" fontId="0" fillId="0" borderId="0" xfId="0" applyAlignment="1">
      <alignment/>
    </xf>
    <xf numFmtId="0" fontId="1" fillId="34" borderId="0" xfId="0" applyFont="1" applyFill="1" applyAlignment="1">
      <alignment/>
    </xf>
    <xf numFmtId="0" fontId="1" fillId="0" borderId="0" xfId="0" applyFont="1" applyAlignment="1">
      <alignment/>
    </xf>
    <xf numFmtId="0" fontId="1" fillId="34" borderId="0" xfId="0" applyFont="1" applyFill="1" applyAlignment="1">
      <alignment horizontal="left" wrapText="1"/>
    </xf>
    <xf numFmtId="0" fontId="4" fillId="34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vertical="top" wrapText="1"/>
    </xf>
    <xf numFmtId="49" fontId="2" fillId="35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/>
    </xf>
    <xf numFmtId="49" fontId="2" fillId="36" borderId="11" xfId="0" applyNumberFormat="1" applyFont="1" applyFill="1" applyBorder="1" applyAlignment="1">
      <alignment horizontal="center" vertical="center" shrinkToFit="1"/>
    </xf>
    <xf numFmtId="4" fontId="2" fillId="36" borderId="11" xfId="0" applyNumberFormat="1" applyFont="1" applyFill="1" applyBorder="1" applyAlignment="1">
      <alignment horizontal="center" vertical="center" shrinkToFit="1"/>
    </xf>
    <xf numFmtId="49" fontId="8" fillId="36" borderId="11" xfId="0" applyNumberFormat="1" applyFont="1" applyFill="1" applyBorder="1" applyAlignment="1">
      <alignment horizontal="center" vertical="center" shrinkToFit="1"/>
    </xf>
    <xf numFmtId="4" fontId="8" fillId="36" borderId="11" xfId="0" applyNumberFormat="1" applyFont="1" applyFill="1" applyBorder="1" applyAlignment="1">
      <alignment horizontal="center" vertical="center" shrinkToFit="1"/>
    </xf>
    <xf numFmtId="0" fontId="8" fillId="36" borderId="11" xfId="0" applyFont="1" applyFill="1" applyBorder="1" applyAlignment="1">
      <alignment horizontal="center" vertical="top" wrapText="1"/>
    </xf>
    <xf numFmtId="4" fontId="5" fillId="37" borderId="11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6" borderId="11" xfId="0" applyFont="1" applyFill="1" applyBorder="1" applyAlignment="1">
      <alignment horizontal="center" vertical="center" wrapText="1"/>
    </xf>
    <xf numFmtId="0" fontId="8" fillId="36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 horizontal="center" vertical="center"/>
    </xf>
    <xf numFmtId="0" fontId="4" fillId="34" borderId="12" xfId="0" applyFont="1" applyFill="1" applyBorder="1" applyAlignment="1">
      <alignment horizontal="center" vertical="center" wrapText="1"/>
    </xf>
    <xf numFmtId="4" fontId="5" fillId="37" borderId="12" xfId="0" applyNumberFormat="1" applyFont="1" applyFill="1" applyBorder="1" applyAlignment="1">
      <alignment horizontal="center" vertical="center" shrinkToFit="1"/>
    </xf>
    <xf numFmtId="4" fontId="2" fillId="36" borderId="12" xfId="0" applyNumberFormat="1" applyFont="1" applyFill="1" applyBorder="1" applyAlignment="1">
      <alignment horizontal="center" vertical="center" shrinkToFit="1"/>
    </xf>
    <xf numFmtId="4" fontId="2" fillId="35" borderId="12" xfId="0" applyNumberFormat="1" applyFont="1" applyFill="1" applyBorder="1" applyAlignment="1">
      <alignment horizontal="center" vertical="center" shrinkToFit="1"/>
    </xf>
    <xf numFmtId="4" fontId="11" fillId="34" borderId="13" xfId="0" applyNumberFormat="1" applyFont="1" applyFill="1" applyBorder="1" applyAlignment="1">
      <alignment horizontal="center" vertical="center" wrapText="1"/>
    </xf>
    <xf numFmtId="4" fontId="5" fillId="37" borderId="14" xfId="0" applyNumberFormat="1" applyFont="1" applyFill="1" applyBorder="1" applyAlignment="1">
      <alignment horizontal="center" vertical="center" shrinkToFit="1"/>
    </xf>
    <xf numFmtId="4" fontId="2" fillId="36" borderId="14" xfId="0" applyNumberFormat="1" applyFont="1" applyFill="1" applyBorder="1" applyAlignment="1">
      <alignment horizontal="center" vertical="center" shrinkToFit="1"/>
    </xf>
    <xf numFmtId="4" fontId="8" fillId="36" borderId="14" xfId="0" applyNumberFormat="1" applyFont="1" applyFill="1" applyBorder="1" applyAlignment="1">
      <alignment horizontal="center" vertical="center" shrinkToFit="1"/>
    </xf>
    <xf numFmtId="4" fontId="2" fillId="35" borderId="14" xfId="0" applyNumberFormat="1" applyFont="1" applyFill="1" applyBorder="1" applyAlignment="1">
      <alignment horizontal="center" vertical="center" shrinkToFit="1"/>
    </xf>
    <xf numFmtId="4" fontId="5" fillId="38" borderId="0" xfId="0" applyNumberFormat="1" applyFont="1" applyFill="1" applyBorder="1" applyAlignment="1">
      <alignment horizontal="center" vertical="center" shrinkToFit="1"/>
    </xf>
    <xf numFmtId="0" fontId="4" fillId="34" borderId="15" xfId="0" applyFont="1" applyFill="1" applyBorder="1" applyAlignment="1">
      <alignment horizontal="center" vertical="center" wrapText="1"/>
    </xf>
    <xf numFmtId="4" fontId="5" fillId="37" borderId="15" xfId="0" applyNumberFormat="1" applyFont="1" applyFill="1" applyBorder="1" applyAlignment="1">
      <alignment horizontal="center" vertical="center" shrinkToFit="1"/>
    </xf>
    <xf numFmtId="4" fontId="2" fillId="36" borderId="15" xfId="0" applyNumberFormat="1" applyFont="1" applyFill="1" applyBorder="1" applyAlignment="1">
      <alignment horizontal="center" vertical="center" shrinkToFit="1"/>
    </xf>
    <xf numFmtId="4" fontId="2" fillId="35" borderId="15" xfId="0" applyNumberFormat="1" applyFont="1" applyFill="1" applyBorder="1" applyAlignment="1">
      <alignment horizontal="center" vertical="center" shrinkToFit="1"/>
    </xf>
    <xf numFmtId="4" fontId="2" fillId="39" borderId="15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6" xfId="0" applyFont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3" fillId="34" borderId="17" xfId="0" applyFont="1" applyFill="1" applyBorder="1" applyAlignment="1">
      <alignment horizontal="right"/>
    </xf>
    <xf numFmtId="2" fontId="2" fillId="0" borderId="0" xfId="0" applyNumberFormat="1" applyFont="1" applyAlignment="1">
      <alignment horizontal="center" vertical="center" wrapText="1"/>
    </xf>
    <xf numFmtId="4" fontId="2" fillId="35" borderId="18" xfId="0" applyNumberFormat="1" applyFont="1" applyFill="1" applyBorder="1" applyAlignment="1">
      <alignment horizontal="center" vertical="center" shrinkToFit="1"/>
    </xf>
    <xf numFmtId="4" fontId="11" fillId="34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9" xfId="0" applyNumberFormat="1" applyFont="1" applyBorder="1" applyAlignment="1">
      <alignment horizontal="center" vertical="center" wrapText="1"/>
    </xf>
    <xf numFmtId="4" fontId="11" fillId="34" borderId="20" xfId="0" applyNumberFormat="1" applyFont="1" applyFill="1" applyBorder="1" applyAlignment="1">
      <alignment horizontal="center" vertical="center" wrapText="1"/>
    </xf>
    <xf numFmtId="176" fontId="11" fillId="34" borderId="21" xfId="0" applyNumberFormat="1" applyFont="1" applyFill="1" applyBorder="1" applyAlignment="1">
      <alignment horizontal="center" vertical="center" wrapText="1"/>
    </xf>
    <xf numFmtId="176" fontId="8" fillId="36" borderId="15" xfId="0" applyNumberFormat="1" applyFont="1" applyFill="1" applyBorder="1" applyAlignment="1">
      <alignment horizontal="center" vertical="center" shrinkToFit="1"/>
    </xf>
    <xf numFmtId="176" fontId="2" fillId="35" borderId="14" xfId="0" applyNumberFormat="1" applyFont="1" applyFill="1" applyBorder="1" applyAlignment="1">
      <alignment horizontal="center" vertical="center" shrinkToFit="1"/>
    </xf>
    <xf numFmtId="176" fontId="2" fillId="35" borderId="22" xfId="0" applyNumberFormat="1" applyFont="1" applyFill="1" applyBorder="1" applyAlignment="1">
      <alignment horizontal="center" vertical="center" wrapText="1"/>
    </xf>
    <xf numFmtId="176" fontId="2" fillId="36" borderId="15" xfId="0" applyNumberFormat="1" applyFont="1" applyFill="1" applyBorder="1" applyAlignment="1">
      <alignment horizontal="center" vertical="center" wrapText="1" shrinkToFit="1"/>
    </xf>
    <xf numFmtId="176" fontId="8" fillId="36" borderId="15" xfId="0" applyNumberFormat="1" applyFont="1" applyFill="1" applyBorder="1" applyAlignment="1">
      <alignment horizontal="center" vertical="center" wrapText="1" shrinkToFit="1"/>
    </xf>
    <xf numFmtId="176" fontId="2" fillId="35" borderId="15" xfId="0" applyNumberFormat="1" applyFont="1" applyFill="1" applyBorder="1" applyAlignment="1">
      <alignment horizontal="center" vertical="center" wrapText="1" shrinkToFit="1"/>
    </xf>
    <xf numFmtId="176" fontId="5" fillId="37" borderId="15" xfId="0" applyNumberFormat="1" applyFont="1" applyFill="1" applyBorder="1" applyAlignment="1">
      <alignment horizontal="center" vertical="center" wrapText="1" shrinkToFit="1"/>
    </xf>
    <xf numFmtId="176" fontId="2" fillId="35" borderId="18" xfId="0" applyNumberFormat="1" applyFont="1" applyFill="1" applyBorder="1" applyAlignment="1">
      <alignment horizontal="center" vertical="center" wrapText="1"/>
    </xf>
    <xf numFmtId="176" fontId="5" fillId="38" borderId="0" xfId="0" applyNumberFormat="1" applyFont="1" applyFill="1" applyBorder="1" applyAlignment="1">
      <alignment horizontal="center" vertical="center" wrapText="1" shrinkToFit="1"/>
    </xf>
    <xf numFmtId="4" fontId="5" fillId="37" borderId="18" xfId="0" applyNumberFormat="1" applyFont="1" applyFill="1" applyBorder="1" applyAlignment="1">
      <alignment horizontal="center" vertical="center" shrinkToFit="1"/>
    </xf>
    <xf numFmtId="0" fontId="2" fillId="35" borderId="11" xfId="0" applyFont="1" applyFill="1" applyBorder="1" applyAlignment="1">
      <alignment horizontal="left" vertical="top" wrapText="1"/>
    </xf>
    <xf numFmtId="176" fontId="2" fillId="35" borderId="18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4" fontId="2" fillId="39" borderId="18" xfId="0" applyNumberFormat="1" applyFont="1" applyFill="1" applyBorder="1" applyAlignment="1">
      <alignment horizontal="center" vertical="center" shrinkToFit="1"/>
    </xf>
    <xf numFmtId="0" fontId="2" fillId="38" borderId="11" xfId="0" applyFont="1" applyFill="1" applyBorder="1" applyAlignment="1">
      <alignment vertical="top" wrapText="1"/>
    </xf>
    <xf numFmtId="0" fontId="2" fillId="38" borderId="11" xfId="0" applyFont="1" applyFill="1" applyBorder="1" applyAlignment="1">
      <alignment horizontal="center" vertical="center" wrapText="1"/>
    </xf>
    <xf numFmtId="49" fontId="2" fillId="38" borderId="11" xfId="0" applyNumberFormat="1" applyFont="1" applyFill="1" applyBorder="1" applyAlignment="1">
      <alignment horizontal="center" vertical="center" shrinkToFit="1"/>
    </xf>
    <xf numFmtId="49" fontId="5" fillId="38" borderId="11" xfId="0" applyNumberFormat="1" applyFont="1" applyFill="1" applyBorder="1" applyAlignment="1">
      <alignment horizontal="center" vertical="center" shrinkToFit="1"/>
    </xf>
    <xf numFmtId="4" fontId="2" fillId="38" borderId="11" xfId="0" applyNumberFormat="1" applyFont="1" applyFill="1" applyBorder="1" applyAlignment="1">
      <alignment horizontal="center" vertical="center" shrinkToFit="1"/>
    </xf>
    <xf numFmtId="0" fontId="2" fillId="38" borderId="11" xfId="0" applyFont="1" applyFill="1" applyBorder="1" applyAlignment="1">
      <alignment horizontal="left" vertical="top" wrapText="1"/>
    </xf>
    <xf numFmtId="0" fontId="2" fillId="36" borderId="11" xfId="0" applyFont="1" applyFill="1" applyBorder="1" applyAlignment="1">
      <alignment horizontal="left" vertical="top" wrapText="1"/>
    </xf>
    <xf numFmtId="0" fontId="8" fillId="36" borderId="11" xfId="0" applyFont="1" applyFill="1" applyBorder="1" applyAlignment="1">
      <alignment horizontal="left" vertical="top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 wrapText="1"/>
    </xf>
    <xf numFmtId="2" fontId="3" fillId="0" borderId="24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top" wrapText="1"/>
    </xf>
    <xf numFmtId="0" fontId="2" fillId="35" borderId="11" xfId="0" applyFont="1" applyFill="1" applyBorder="1" applyAlignment="1">
      <alignment horizontal="center" wrapText="1"/>
    </xf>
    <xf numFmtId="0" fontId="2" fillId="38" borderId="11" xfId="0" applyNumberFormat="1" applyFont="1" applyFill="1" applyBorder="1" applyAlignment="1">
      <alignment horizontal="left" vertical="top" wrapText="1"/>
    </xf>
    <xf numFmtId="0" fontId="2" fillId="38" borderId="11" xfId="0" applyNumberFormat="1" applyFont="1" applyFill="1" applyBorder="1" applyAlignment="1">
      <alignment horizontal="center" vertical="center" wrapText="1"/>
    </xf>
    <xf numFmtId="0" fontId="6" fillId="40" borderId="11" xfId="0" applyFont="1" applyFill="1" applyBorder="1" applyAlignment="1">
      <alignment horizontal="center" vertical="center" wrapText="1"/>
    </xf>
    <xf numFmtId="49" fontId="6" fillId="40" borderId="11" xfId="0" applyNumberFormat="1" applyFont="1" applyFill="1" applyBorder="1" applyAlignment="1">
      <alignment horizontal="center" vertical="center" wrapText="1"/>
    </xf>
    <xf numFmtId="2" fontId="6" fillId="40" borderId="11" xfId="0" applyNumberFormat="1" applyFont="1" applyFill="1" applyBorder="1" applyAlignment="1">
      <alignment horizontal="center" vertical="center" wrapText="1"/>
    </xf>
    <xf numFmtId="0" fontId="6" fillId="40" borderId="11" xfId="0" applyFont="1" applyFill="1" applyBorder="1" applyAlignment="1">
      <alignment horizontal="left" vertical="top" wrapText="1"/>
    </xf>
    <xf numFmtId="0" fontId="2" fillId="38" borderId="11" xfId="0" applyFont="1" applyFill="1" applyBorder="1" applyAlignment="1">
      <alignment vertical="top" wrapText="1" shrinkToFit="1"/>
    </xf>
    <xf numFmtId="0" fontId="2" fillId="38" borderId="11" xfId="0" applyFont="1" applyFill="1" applyBorder="1" applyAlignment="1">
      <alignment horizontal="center" vertical="center" wrapText="1" shrinkToFit="1"/>
    </xf>
    <xf numFmtId="0" fontId="2" fillId="39" borderId="11" xfId="0" applyFont="1" applyFill="1" applyBorder="1" applyAlignment="1">
      <alignment horizontal="center" vertical="center" wrapText="1"/>
    </xf>
    <xf numFmtId="49" fontId="2" fillId="39" borderId="11" xfId="0" applyNumberFormat="1" applyFont="1" applyFill="1" applyBorder="1" applyAlignment="1">
      <alignment horizontal="center" vertical="center" shrinkToFit="1"/>
    </xf>
    <xf numFmtId="4" fontId="2" fillId="39" borderId="11" xfId="0" applyNumberFormat="1" applyFont="1" applyFill="1" applyBorder="1" applyAlignment="1">
      <alignment horizontal="center" vertical="center" shrinkToFit="1"/>
    </xf>
    <xf numFmtId="0" fontId="8" fillId="36" borderId="11" xfId="0" applyFont="1" applyFill="1" applyBorder="1" applyAlignment="1">
      <alignment vertical="top" wrapText="1"/>
    </xf>
    <xf numFmtId="49" fontId="2" fillId="36" borderId="11" xfId="0" applyNumberFormat="1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4" fontId="2" fillId="36" borderId="11" xfId="0" applyNumberFormat="1" applyFont="1" applyFill="1" applyBorder="1" applyAlignment="1">
      <alignment horizontal="center" vertical="center" wrapText="1"/>
    </xf>
    <xf numFmtId="49" fontId="2" fillId="39" borderId="11" xfId="0" applyNumberFormat="1" applyFont="1" applyFill="1" applyBorder="1" applyAlignment="1">
      <alignment horizontal="center" vertical="center" wrapText="1"/>
    </xf>
    <xf numFmtId="2" fontId="2" fillId="39" borderId="11" xfId="0" applyNumberFormat="1" applyFont="1" applyFill="1" applyBorder="1" applyAlignment="1">
      <alignment horizontal="center" vertical="center" wrapText="1"/>
    </xf>
    <xf numFmtId="4" fontId="2" fillId="39" borderId="11" xfId="0" applyNumberFormat="1" applyFont="1" applyFill="1" applyBorder="1" applyAlignment="1">
      <alignment horizontal="center" vertical="center" wrapText="1"/>
    </xf>
    <xf numFmtId="49" fontId="2" fillId="38" borderId="11" xfId="0" applyNumberFormat="1" applyFont="1" applyFill="1" applyBorder="1" applyAlignment="1">
      <alignment horizontal="center" vertical="center" wrapText="1"/>
    </xf>
    <xf numFmtId="2" fontId="2" fillId="38" borderId="11" xfId="0" applyNumberFormat="1" applyFont="1" applyFill="1" applyBorder="1" applyAlignment="1">
      <alignment horizontal="center" vertical="center" wrapText="1"/>
    </xf>
    <xf numFmtId="4" fontId="2" fillId="38" borderId="11" xfId="0" applyNumberFormat="1" applyFont="1" applyFill="1" applyBorder="1" applyAlignment="1">
      <alignment horizontal="center" vertical="center" wrapText="1"/>
    </xf>
    <xf numFmtId="4" fontId="8" fillId="36" borderId="18" xfId="0" applyNumberFormat="1" applyFont="1" applyFill="1" applyBorder="1" applyAlignment="1">
      <alignment horizontal="center" vertical="center" shrinkToFit="1"/>
    </xf>
    <xf numFmtId="4" fontId="8" fillId="36" borderId="15" xfId="0" applyNumberFormat="1" applyFont="1" applyFill="1" applyBorder="1" applyAlignment="1">
      <alignment horizontal="center" vertical="center" shrinkToFit="1"/>
    </xf>
    <xf numFmtId="176" fontId="8" fillId="36" borderId="18" xfId="0" applyNumberFormat="1" applyFont="1" applyFill="1" applyBorder="1" applyAlignment="1">
      <alignment horizontal="center" vertical="center" wrapText="1" shrinkToFit="1"/>
    </xf>
    <xf numFmtId="177" fontId="2" fillId="38" borderId="11" xfId="0" applyNumberFormat="1" applyFont="1" applyFill="1" applyBorder="1" applyAlignment="1">
      <alignment horizontal="center" vertical="center" shrinkToFit="1"/>
    </xf>
    <xf numFmtId="177" fontId="2" fillId="36" borderId="11" xfId="0" applyNumberFormat="1" applyFont="1" applyFill="1" applyBorder="1" applyAlignment="1">
      <alignment horizontal="center" vertical="center" shrinkToFit="1"/>
    </xf>
    <xf numFmtId="177" fontId="6" fillId="39" borderId="11" xfId="0" applyNumberFormat="1" applyFont="1" applyFill="1" applyBorder="1" applyAlignment="1">
      <alignment horizontal="center" vertical="center" shrinkToFit="1"/>
    </xf>
    <xf numFmtId="177" fontId="2" fillId="35" borderId="11" xfId="0" applyNumberFormat="1" applyFont="1" applyFill="1" applyBorder="1" applyAlignment="1">
      <alignment horizontal="center" vertical="center" shrinkToFit="1"/>
    </xf>
    <xf numFmtId="4" fontId="11" fillId="34" borderId="17" xfId="0" applyNumberFormat="1" applyFont="1" applyFill="1" applyBorder="1" applyAlignment="1">
      <alignment horizontal="center" vertical="center" wrapText="1"/>
    </xf>
    <xf numFmtId="4" fontId="11" fillId="34" borderId="23" xfId="0" applyNumberFormat="1" applyFont="1" applyFill="1" applyBorder="1" applyAlignment="1">
      <alignment horizontal="center" vertical="center" wrapText="1"/>
    </xf>
    <xf numFmtId="176" fontId="11" fillId="34" borderId="17" xfId="0" applyNumberFormat="1" applyFont="1" applyFill="1" applyBorder="1" applyAlignment="1">
      <alignment horizontal="center" vertical="center" wrapText="1"/>
    </xf>
    <xf numFmtId="176" fontId="2" fillId="35" borderId="18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 shrinkToFit="1"/>
    </xf>
    <xf numFmtId="177" fontId="11" fillId="38" borderId="11" xfId="0" applyNumberFormat="1" applyFont="1" applyFill="1" applyBorder="1" applyAlignment="1">
      <alignment horizontal="center" vertical="center" wrapText="1"/>
    </xf>
    <xf numFmtId="177" fontId="11" fillId="36" borderId="11" xfId="0" applyNumberFormat="1" applyFont="1" applyFill="1" applyBorder="1" applyAlignment="1">
      <alignment horizontal="center" vertical="center" wrapText="1"/>
    </xf>
    <xf numFmtId="178" fontId="2" fillId="38" borderId="11" xfId="0" applyNumberFormat="1" applyFont="1" applyFill="1" applyBorder="1" applyAlignment="1">
      <alignment horizontal="center" vertical="center" shrinkToFit="1"/>
    </xf>
    <xf numFmtId="177" fontId="2" fillId="39" borderId="11" xfId="0" applyNumberFormat="1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left" vertical="top" wrapText="1"/>
    </xf>
    <xf numFmtId="177" fontId="2" fillId="41" borderId="11" xfId="0" applyNumberFormat="1" applyFont="1" applyFill="1" applyBorder="1" applyAlignment="1">
      <alignment horizontal="center" vertical="center" shrinkToFit="1"/>
    </xf>
    <xf numFmtId="4" fontId="2" fillId="36" borderId="18" xfId="0" applyNumberFormat="1" applyFont="1" applyFill="1" applyBorder="1" applyAlignment="1">
      <alignment horizontal="center" vertical="center" shrinkToFit="1"/>
    </xf>
    <xf numFmtId="176" fontId="2" fillId="36" borderId="18" xfId="0" applyNumberFormat="1" applyFont="1" applyFill="1" applyBorder="1" applyAlignment="1">
      <alignment horizontal="center" vertical="center" wrapText="1" shrinkToFit="1"/>
    </xf>
    <xf numFmtId="0" fontId="2" fillId="41" borderId="11" xfId="0" applyFont="1" applyFill="1" applyBorder="1" applyAlignment="1">
      <alignment horizontal="center" vertical="center" wrapText="1"/>
    </xf>
    <xf numFmtId="49" fontId="2" fillId="41" borderId="11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horizontal="left" vertical="center" wrapText="1"/>
    </xf>
    <xf numFmtId="4" fontId="11" fillId="34" borderId="26" xfId="0" applyNumberFormat="1" applyFont="1" applyFill="1" applyBorder="1" applyAlignment="1">
      <alignment horizontal="center" vertical="center" wrapText="1"/>
    </xf>
    <xf numFmtId="4" fontId="8" fillId="36" borderId="27" xfId="0" applyNumberFormat="1" applyFont="1" applyFill="1" applyBorder="1" applyAlignment="1">
      <alignment horizontal="center" vertical="center" shrinkToFit="1"/>
    </xf>
    <xf numFmtId="4" fontId="2" fillId="36" borderId="27" xfId="0" applyNumberFormat="1" applyFont="1" applyFill="1" applyBorder="1" applyAlignment="1">
      <alignment horizontal="center" vertical="center" shrinkToFit="1"/>
    </xf>
    <xf numFmtId="4" fontId="2" fillId="35" borderId="27" xfId="0" applyNumberFormat="1" applyFont="1" applyFill="1" applyBorder="1" applyAlignment="1">
      <alignment horizontal="center" vertical="center" shrinkToFit="1"/>
    </xf>
    <xf numFmtId="4" fontId="5" fillId="37" borderId="27" xfId="0" applyNumberFormat="1" applyFont="1" applyFill="1" applyBorder="1" applyAlignment="1">
      <alignment horizontal="center" vertical="center" shrinkToFit="1"/>
    </xf>
    <xf numFmtId="0" fontId="12" fillId="39" borderId="11" xfId="0" applyFont="1" applyFill="1" applyBorder="1" applyAlignment="1">
      <alignment horizontal="center" vertical="center" wrapText="1"/>
    </xf>
    <xf numFmtId="49" fontId="11" fillId="39" borderId="11" xfId="0" applyNumberFormat="1" applyFont="1" applyFill="1" applyBorder="1" applyAlignment="1">
      <alignment horizontal="center" vertical="center" wrapText="1"/>
    </xf>
    <xf numFmtId="0" fontId="11" fillId="39" borderId="11" xfId="0" applyFont="1" applyFill="1" applyBorder="1" applyAlignment="1">
      <alignment horizontal="center" vertical="center" wrapText="1"/>
    </xf>
    <xf numFmtId="177" fontId="11" fillId="39" borderId="11" xfId="0" applyNumberFormat="1" applyFont="1" applyFill="1" applyBorder="1" applyAlignment="1">
      <alignment horizontal="center" vertical="center" wrapText="1"/>
    </xf>
    <xf numFmtId="4" fontId="11" fillId="39" borderId="11" xfId="0" applyNumberFormat="1" applyFont="1" applyFill="1" applyBorder="1" applyAlignment="1">
      <alignment horizontal="center" vertical="center" wrapText="1"/>
    </xf>
    <xf numFmtId="0" fontId="13" fillId="38" borderId="11" xfId="0" applyFont="1" applyFill="1" applyBorder="1" applyAlignment="1">
      <alignment wrapText="1"/>
    </xf>
    <xf numFmtId="49" fontId="6" fillId="40" borderId="11" xfId="0" applyNumberFormat="1" applyFont="1" applyFill="1" applyBorder="1" applyAlignment="1">
      <alignment horizontal="center" vertical="center" shrinkToFit="1"/>
    </xf>
    <xf numFmtId="49" fontId="11" fillId="36" borderId="11" xfId="0" applyNumberFormat="1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  <xf numFmtId="49" fontId="11" fillId="38" borderId="11" xfId="0" applyNumberFormat="1" applyFont="1" applyFill="1" applyBorder="1" applyAlignment="1">
      <alignment horizontal="center" vertical="center" wrapText="1"/>
    </xf>
    <xf numFmtId="0" fontId="11" fillId="38" borderId="11" xfId="0" applyFont="1" applyFill="1" applyBorder="1" applyAlignment="1">
      <alignment horizontal="center" vertical="center" wrapText="1"/>
    </xf>
    <xf numFmtId="180" fontId="5" fillId="38" borderId="0" xfId="0" applyNumberFormat="1" applyFont="1" applyFill="1" applyBorder="1" applyAlignment="1">
      <alignment horizontal="center" vertical="center" shrinkToFit="1"/>
    </xf>
    <xf numFmtId="180" fontId="1" fillId="0" borderId="0" xfId="0" applyNumberFormat="1" applyFont="1" applyAlignment="1">
      <alignment/>
    </xf>
    <xf numFmtId="0" fontId="3" fillId="0" borderId="0" xfId="0" applyFont="1" applyAlignment="1">
      <alignment horizontal="left" vertical="center"/>
    </xf>
    <xf numFmtId="180" fontId="6" fillId="40" borderId="11" xfId="0" applyNumberFormat="1" applyFont="1" applyFill="1" applyBorder="1" applyAlignment="1">
      <alignment horizontal="center" vertical="center" wrapText="1"/>
    </xf>
    <xf numFmtId="180" fontId="2" fillId="35" borderId="11" xfId="0" applyNumberFormat="1" applyFont="1" applyFill="1" applyBorder="1" applyAlignment="1">
      <alignment horizontal="center" vertical="center" shrinkToFit="1"/>
    </xf>
    <xf numFmtId="0" fontId="2" fillId="35" borderId="12" xfId="0" applyFont="1" applyFill="1" applyBorder="1" applyAlignment="1">
      <alignment horizontal="left" vertical="top" wrapText="1"/>
    </xf>
    <xf numFmtId="0" fontId="2" fillId="38" borderId="12" xfId="0" applyFont="1" applyFill="1" applyBorder="1" applyAlignment="1">
      <alignment horizontal="left" vertical="top" wrapText="1"/>
    </xf>
    <xf numFmtId="180" fontId="2" fillId="36" borderId="11" xfId="0" applyNumberFormat="1" applyFont="1" applyFill="1" applyBorder="1" applyAlignment="1">
      <alignment horizontal="center" vertical="center" shrinkToFit="1"/>
    </xf>
    <xf numFmtId="180" fontId="8" fillId="36" borderId="11" xfId="0" applyNumberFormat="1" applyFont="1" applyFill="1" applyBorder="1" applyAlignment="1">
      <alignment horizontal="center" vertical="center" shrinkToFit="1"/>
    </xf>
    <xf numFmtId="180" fontId="2" fillId="39" borderId="11" xfId="0" applyNumberFormat="1" applyFont="1" applyFill="1" applyBorder="1" applyAlignment="1">
      <alignment horizontal="center" vertical="center" shrinkToFit="1"/>
    </xf>
    <xf numFmtId="180" fontId="6" fillId="40" borderId="11" xfId="0" applyNumberFormat="1" applyFont="1" applyFill="1" applyBorder="1" applyAlignment="1">
      <alignment horizontal="center" vertical="center" shrinkToFit="1"/>
    </xf>
    <xf numFmtId="171" fontId="1" fillId="0" borderId="0" xfId="61" applyFont="1" applyAlignment="1">
      <alignment/>
    </xf>
    <xf numFmtId="182" fontId="1" fillId="0" borderId="0" xfId="0" applyNumberFormat="1" applyFont="1" applyAlignment="1">
      <alignment/>
    </xf>
    <xf numFmtId="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/>
    </xf>
    <xf numFmtId="0" fontId="14" fillId="0" borderId="0" xfId="0" applyFont="1" applyAlignment="1">
      <alignment/>
    </xf>
    <xf numFmtId="0" fontId="3" fillId="0" borderId="0" xfId="0" applyFont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6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26"/>
  <sheetViews>
    <sheetView showGridLines="0" tabSelected="1" zoomScalePageLayoutView="0" workbookViewId="0" topLeftCell="A1">
      <selection activeCell="B4" sqref="B4"/>
    </sheetView>
  </sheetViews>
  <sheetFormatPr defaultColWidth="9.00390625" defaultRowHeight="12.75" outlineLevelRow="6"/>
  <cols>
    <col min="1" max="1" width="75.25390625" style="2" customWidth="1"/>
    <col min="2" max="2" width="6.125" style="15" customWidth="1"/>
    <col min="3" max="3" width="0" style="2" hidden="1" customWidth="1"/>
    <col min="4" max="4" width="15.125" style="2" customWidth="1"/>
    <col min="5" max="5" width="22.75390625" style="2" customWidth="1"/>
    <col min="6" max="21" width="0" style="2" hidden="1" customWidth="1"/>
    <col min="22" max="22" width="14.875" style="40" hidden="1" customWidth="1"/>
    <col min="23" max="23" width="11.875" style="35" hidden="1" customWidth="1"/>
    <col min="24" max="16384" width="9.125" style="2" customWidth="1"/>
  </cols>
  <sheetData>
    <row r="1" spans="2:5" ht="15.75">
      <c r="B1" s="158" t="s">
        <v>323</v>
      </c>
      <c r="C1" s="158"/>
      <c r="D1" s="158"/>
      <c r="E1" s="158"/>
    </row>
    <row r="2" spans="2:5" ht="15.75">
      <c r="B2" s="158" t="s">
        <v>251</v>
      </c>
      <c r="C2" s="158"/>
      <c r="D2" s="158"/>
      <c r="E2" s="158"/>
    </row>
    <row r="3" spans="2:5" ht="15.75">
      <c r="B3" s="158" t="s">
        <v>331</v>
      </c>
      <c r="C3" s="158"/>
      <c r="D3" s="158"/>
      <c r="E3" s="158"/>
    </row>
    <row r="4" spans="2:5" ht="15.75">
      <c r="B4" s="139" t="s">
        <v>278</v>
      </c>
      <c r="C4" s="139"/>
      <c r="D4" s="139"/>
      <c r="E4" s="139"/>
    </row>
    <row r="5" spans="2:23" ht="18.75">
      <c r="B5" s="153" t="s">
        <v>183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59"/>
      <c r="W5" s="2"/>
    </row>
    <row r="6" spans="2:23" ht="15" customHeight="1">
      <c r="B6" s="154" t="s">
        <v>70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60"/>
      <c r="W6" s="2"/>
    </row>
    <row r="7" spans="2:23" ht="15.75">
      <c r="B7" s="156" t="s">
        <v>245</v>
      </c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35"/>
      <c r="V7" s="2"/>
      <c r="W7" s="2"/>
    </row>
    <row r="8" spans="2:23" ht="12.75">
      <c r="B8" s="2"/>
      <c r="V8" s="2"/>
      <c r="W8" s="2"/>
    </row>
    <row r="9" spans="1:23" ht="30.75" customHeight="1">
      <c r="A9" s="155" t="s">
        <v>26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V9" s="2"/>
      <c r="W9" s="2"/>
    </row>
    <row r="10" spans="1:23" ht="57" customHeight="1">
      <c r="A10" s="152" t="s">
        <v>217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V10" s="2"/>
      <c r="W10" s="2"/>
    </row>
    <row r="11" spans="1:23" ht="16.5" thickBot="1">
      <c r="A11" s="38"/>
      <c r="B11" s="38"/>
      <c r="C11" s="38"/>
      <c r="D11" s="38"/>
      <c r="E11" s="38" t="s">
        <v>68</v>
      </c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W11" s="43" t="s">
        <v>23</v>
      </c>
    </row>
    <row r="12" spans="1:23" ht="48" thickBot="1">
      <c r="A12" s="4" t="s">
        <v>0</v>
      </c>
      <c r="B12" s="4" t="s">
        <v>16</v>
      </c>
      <c r="C12" s="4" t="s">
        <v>1</v>
      </c>
      <c r="D12" s="4"/>
      <c r="E12" s="4" t="s">
        <v>4</v>
      </c>
      <c r="F12" s="20" t="s">
        <v>4</v>
      </c>
      <c r="G12" s="4" t="s">
        <v>4</v>
      </c>
      <c r="H12" s="4" t="s">
        <v>4</v>
      </c>
      <c r="I12" s="4" t="s">
        <v>4</v>
      </c>
      <c r="J12" s="4" t="s">
        <v>4</v>
      </c>
      <c r="K12" s="4" t="s">
        <v>4</v>
      </c>
      <c r="L12" s="4" t="s">
        <v>4</v>
      </c>
      <c r="M12" s="4" t="s">
        <v>4</v>
      </c>
      <c r="N12" s="4" t="s">
        <v>4</v>
      </c>
      <c r="O12" s="4" t="s">
        <v>4</v>
      </c>
      <c r="P12" s="4" t="s">
        <v>4</v>
      </c>
      <c r="Q12" s="4" t="s">
        <v>4</v>
      </c>
      <c r="R12" s="4" t="s">
        <v>4</v>
      </c>
      <c r="S12" s="4" t="s">
        <v>4</v>
      </c>
      <c r="T12" s="4" t="s">
        <v>4</v>
      </c>
      <c r="U12" s="30" t="s">
        <v>4</v>
      </c>
      <c r="V12" s="44" t="s">
        <v>25</v>
      </c>
      <c r="W12" s="36" t="s">
        <v>24</v>
      </c>
    </row>
    <row r="13" spans="1:23" ht="25.5" customHeight="1" thickBot="1">
      <c r="A13" s="79" t="s">
        <v>69</v>
      </c>
      <c r="B13" s="80" t="s">
        <v>2</v>
      </c>
      <c r="C13" s="81"/>
      <c r="D13" s="80" t="s">
        <v>102</v>
      </c>
      <c r="E13" s="140">
        <f>E17+E21+E65+E73+E77+E82+E87+E95+E98+E101+E107+E122+E14+E68+E62+E126+E136+E140+E143+E146</f>
        <v>1013096.1386100001</v>
      </c>
      <c r="F13" s="70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2"/>
      <c r="W13" s="73"/>
    </row>
    <row r="14" spans="1:23" ht="33.75" customHeight="1" thickBot="1">
      <c r="A14" s="88" t="s">
        <v>198</v>
      </c>
      <c r="B14" s="89" t="s">
        <v>76</v>
      </c>
      <c r="C14" s="90"/>
      <c r="D14" s="89" t="s">
        <v>103</v>
      </c>
      <c r="E14" s="91">
        <f>E15</f>
        <v>1414.5768</v>
      </c>
      <c r="F14" s="70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2"/>
      <c r="W14" s="73"/>
    </row>
    <row r="15" spans="1:23" ht="18" customHeight="1" thickBot="1">
      <c r="A15" s="126" t="s">
        <v>17</v>
      </c>
      <c r="B15" s="92" t="s">
        <v>76</v>
      </c>
      <c r="C15" s="93"/>
      <c r="D15" s="92" t="s">
        <v>103</v>
      </c>
      <c r="E15" s="94">
        <f>E16</f>
        <v>1414.5768</v>
      </c>
      <c r="F15" s="70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2"/>
      <c r="W15" s="73"/>
    </row>
    <row r="16" spans="1:23" ht="32.25" customHeight="1" thickBot="1">
      <c r="A16" s="67" t="s">
        <v>197</v>
      </c>
      <c r="B16" s="95" t="s">
        <v>76</v>
      </c>
      <c r="C16" s="96"/>
      <c r="D16" s="95" t="s">
        <v>194</v>
      </c>
      <c r="E16" s="97">
        <v>1414.5768</v>
      </c>
      <c r="F16" s="70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2"/>
      <c r="W16" s="73"/>
    </row>
    <row r="17" spans="1:23" ht="32.25" thickBot="1">
      <c r="A17" s="13" t="s">
        <v>199</v>
      </c>
      <c r="B17" s="16">
        <v>951</v>
      </c>
      <c r="C17" s="9"/>
      <c r="D17" s="9" t="s">
        <v>105</v>
      </c>
      <c r="E17" s="102">
        <f>E18</f>
        <v>14654.97173</v>
      </c>
      <c r="F17" s="70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2"/>
      <c r="W17" s="73"/>
    </row>
    <row r="18" spans="1:23" ht="16.5" thickBot="1">
      <c r="A18" s="126" t="s">
        <v>17</v>
      </c>
      <c r="B18" s="127">
        <v>951</v>
      </c>
      <c r="C18" s="128"/>
      <c r="D18" s="127" t="s">
        <v>105</v>
      </c>
      <c r="E18" s="129">
        <f>E19+E20</f>
        <v>14654.97173</v>
      </c>
      <c r="F18" s="70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2"/>
      <c r="W18" s="73"/>
    </row>
    <row r="19" spans="1:23" ht="32.25" thickBot="1">
      <c r="A19" s="67" t="s">
        <v>43</v>
      </c>
      <c r="B19" s="63">
        <v>951</v>
      </c>
      <c r="C19" s="65"/>
      <c r="D19" s="64" t="s">
        <v>104</v>
      </c>
      <c r="E19" s="101">
        <v>12956</v>
      </c>
      <c r="F19" s="70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2"/>
      <c r="W19" s="73"/>
    </row>
    <row r="20" spans="1:23" ht="18.75">
      <c r="A20" s="67" t="s">
        <v>99</v>
      </c>
      <c r="B20" s="63">
        <v>951</v>
      </c>
      <c r="C20" s="65"/>
      <c r="D20" s="64" t="s">
        <v>104</v>
      </c>
      <c r="E20" s="101">
        <v>1698.97173</v>
      </c>
      <c r="F20" s="70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2"/>
      <c r="W20" s="73"/>
    </row>
    <row r="21" spans="1:23" ht="15.75">
      <c r="A21" s="13" t="s">
        <v>200</v>
      </c>
      <c r="B21" s="16">
        <v>953</v>
      </c>
      <c r="C21" s="9"/>
      <c r="D21" s="9" t="s">
        <v>108</v>
      </c>
      <c r="E21" s="144">
        <f>E22</f>
        <v>710281.24438</v>
      </c>
      <c r="F21" s="102">
        <f aca="true" t="shared" si="0" ref="F21:W21">F22</f>
        <v>0</v>
      </c>
      <c r="G21" s="102">
        <f t="shared" si="0"/>
        <v>0</v>
      </c>
      <c r="H21" s="102">
        <f t="shared" si="0"/>
        <v>0</v>
      </c>
      <c r="I21" s="102">
        <f t="shared" si="0"/>
        <v>0</v>
      </c>
      <c r="J21" s="102">
        <f t="shared" si="0"/>
        <v>0</v>
      </c>
      <c r="K21" s="102">
        <f t="shared" si="0"/>
        <v>0</v>
      </c>
      <c r="L21" s="102">
        <f t="shared" si="0"/>
        <v>0</v>
      </c>
      <c r="M21" s="102">
        <f t="shared" si="0"/>
        <v>0</v>
      </c>
      <c r="N21" s="102">
        <f t="shared" si="0"/>
        <v>0</v>
      </c>
      <c r="O21" s="102">
        <f t="shared" si="0"/>
        <v>0</v>
      </c>
      <c r="P21" s="102">
        <f t="shared" si="0"/>
        <v>0</v>
      </c>
      <c r="Q21" s="102">
        <f t="shared" si="0"/>
        <v>0</v>
      </c>
      <c r="R21" s="102">
        <f t="shared" si="0"/>
        <v>0</v>
      </c>
      <c r="S21" s="102">
        <f t="shared" si="0"/>
        <v>0</v>
      </c>
      <c r="T21" s="102">
        <f t="shared" si="0"/>
        <v>0</v>
      </c>
      <c r="U21" s="102">
        <f t="shared" si="0"/>
        <v>0</v>
      </c>
      <c r="V21" s="102">
        <f t="shared" si="0"/>
        <v>0</v>
      </c>
      <c r="W21" s="102">
        <f t="shared" si="0"/>
        <v>0</v>
      </c>
    </row>
    <row r="22" spans="1:23" ht="26.25" thickBot="1">
      <c r="A22" s="126" t="s">
        <v>19</v>
      </c>
      <c r="B22" s="127" t="s">
        <v>18</v>
      </c>
      <c r="C22" s="128"/>
      <c r="D22" s="127" t="s">
        <v>102</v>
      </c>
      <c r="E22" s="129">
        <f>E23+E31+E45+E56+E59+E52</f>
        <v>710281.24438</v>
      </c>
      <c r="F22" s="129">
        <f aca="true" t="shared" si="1" ref="F22:W22">F23+F31+F45+F56+F59</f>
        <v>0</v>
      </c>
      <c r="G22" s="129">
        <f t="shared" si="1"/>
        <v>0</v>
      </c>
      <c r="H22" s="129">
        <f t="shared" si="1"/>
        <v>0</v>
      </c>
      <c r="I22" s="129">
        <f t="shared" si="1"/>
        <v>0</v>
      </c>
      <c r="J22" s="129">
        <f t="shared" si="1"/>
        <v>0</v>
      </c>
      <c r="K22" s="129">
        <f t="shared" si="1"/>
        <v>0</v>
      </c>
      <c r="L22" s="129">
        <f t="shared" si="1"/>
        <v>0</v>
      </c>
      <c r="M22" s="129">
        <f t="shared" si="1"/>
        <v>0</v>
      </c>
      <c r="N22" s="129">
        <f t="shared" si="1"/>
        <v>0</v>
      </c>
      <c r="O22" s="129">
        <f t="shared" si="1"/>
        <v>0</v>
      </c>
      <c r="P22" s="129">
        <f t="shared" si="1"/>
        <v>0</v>
      </c>
      <c r="Q22" s="129">
        <f t="shared" si="1"/>
        <v>0</v>
      </c>
      <c r="R22" s="129">
        <f t="shared" si="1"/>
        <v>0</v>
      </c>
      <c r="S22" s="129">
        <f t="shared" si="1"/>
        <v>0</v>
      </c>
      <c r="T22" s="129">
        <f t="shared" si="1"/>
        <v>0</v>
      </c>
      <c r="U22" s="129">
        <f t="shared" si="1"/>
        <v>0</v>
      </c>
      <c r="V22" s="129">
        <f t="shared" si="1"/>
        <v>0</v>
      </c>
      <c r="W22" s="129">
        <f t="shared" si="1"/>
        <v>0</v>
      </c>
    </row>
    <row r="23" spans="1:23" ht="19.5" customHeight="1" thickBot="1">
      <c r="A23" s="75" t="s">
        <v>58</v>
      </c>
      <c r="B23" s="18">
        <v>953</v>
      </c>
      <c r="C23" s="6"/>
      <c r="D23" s="6" t="s">
        <v>106</v>
      </c>
      <c r="E23" s="141">
        <f>E24+E27+E25+E29+E28+E30+E26</f>
        <v>145268.92279</v>
      </c>
      <c r="F23" s="70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2"/>
      <c r="W23" s="73"/>
    </row>
    <row r="24" spans="1:23" ht="32.25" thickBot="1">
      <c r="A24" s="62" t="s">
        <v>43</v>
      </c>
      <c r="B24" s="63">
        <v>953</v>
      </c>
      <c r="C24" s="64"/>
      <c r="D24" s="64" t="s">
        <v>107</v>
      </c>
      <c r="E24" s="101">
        <f>46210+1000</f>
        <v>47210</v>
      </c>
      <c r="F24" s="70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2"/>
      <c r="W24" s="73"/>
    </row>
    <row r="25" spans="1:23" ht="32.25" thickBot="1">
      <c r="A25" s="67" t="s">
        <v>73</v>
      </c>
      <c r="B25" s="63">
        <v>953</v>
      </c>
      <c r="C25" s="64"/>
      <c r="D25" s="64" t="s">
        <v>109</v>
      </c>
      <c r="E25" s="101">
        <v>9237.03086</v>
      </c>
      <c r="F25" s="70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2"/>
      <c r="W25" s="73"/>
    </row>
    <row r="26" spans="1:23" ht="16.5" thickBot="1">
      <c r="A26" s="67" t="s">
        <v>324</v>
      </c>
      <c r="B26" s="63">
        <v>953</v>
      </c>
      <c r="C26" s="64"/>
      <c r="D26" s="64" t="s">
        <v>325</v>
      </c>
      <c r="E26" s="101">
        <v>30</v>
      </c>
      <c r="F26" s="70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2"/>
      <c r="W26" s="73"/>
    </row>
    <row r="27" spans="1:23" ht="51" customHeight="1" thickBot="1">
      <c r="A27" s="67" t="s">
        <v>59</v>
      </c>
      <c r="B27" s="63">
        <v>953</v>
      </c>
      <c r="C27" s="64"/>
      <c r="D27" s="64" t="s">
        <v>110</v>
      </c>
      <c r="E27" s="101">
        <v>86703</v>
      </c>
      <c r="F27" s="70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2"/>
      <c r="W27" s="73"/>
    </row>
    <row r="28" spans="1:23" ht="51" customHeight="1" thickBot="1">
      <c r="A28" s="77" t="s">
        <v>218</v>
      </c>
      <c r="B28" s="78">
        <v>953</v>
      </c>
      <c r="C28" s="64"/>
      <c r="D28" s="64" t="s">
        <v>250</v>
      </c>
      <c r="E28" s="101">
        <v>600</v>
      </c>
      <c r="F28" s="70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2"/>
      <c r="W28" s="73"/>
    </row>
    <row r="29" spans="1:23" ht="51" customHeight="1" thickBot="1">
      <c r="A29" s="67" t="s">
        <v>229</v>
      </c>
      <c r="B29" s="63">
        <v>953</v>
      </c>
      <c r="C29" s="64"/>
      <c r="D29" s="64" t="s">
        <v>230</v>
      </c>
      <c r="E29" s="101">
        <v>1453.70214</v>
      </c>
      <c r="F29" s="70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2"/>
      <c r="W29" s="73"/>
    </row>
    <row r="30" spans="1:23" ht="51" customHeight="1" thickBot="1">
      <c r="A30" s="67" t="s">
        <v>253</v>
      </c>
      <c r="B30" s="63">
        <v>953</v>
      </c>
      <c r="C30" s="64"/>
      <c r="D30" s="64" t="s">
        <v>252</v>
      </c>
      <c r="E30" s="101">
        <v>35.18979</v>
      </c>
      <c r="F30" s="70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2"/>
      <c r="W30" s="73"/>
    </row>
    <row r="31" spans="1:23" ht="23.25" customHeight="1" thickBot="1">
      <c r="A31" s="76" t="s">
        <v>60</v>
      </c>
      <c r="B31" s="74">
        <v>953</v>
      </c>
      <c r="C31" s="6"/>
      <c r="D31" s="6" t="s">
        <v>111</v>
      </c>
      <c r="E31" s="141">
        <f>E32+E35+E38+E39+E33+E36+E37+E40+E42+E43+E44+E41+E34</f>
        <v>513236.11859</v>
      </c>
      <c r="F31" s="70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2"/>
      <c r="W31" s="73"/>
    </row>
    <row r="32" spans="1:23" ht="32.25" thickBot="1">
      <c r="A32" s="62" t="s">
        <v>43</v>
      </c>
      <c r="B32" s="63">
        <v>953</v>
      </c>
      <c r="C32" s="64"/>
      <c r="D32" s="64" t="s">
        <v>112</v>
      </c>
      <c r="E32" s="101">
        <f>103940+3500</f>
        <v>107440</v>
      </c>
      <c r="F32" s="70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2"/>
      <c r="W32" s="73"/>
    </row>
    <row r="33" spans="1:23" ht="32.25" thickBot="1">
      <c r="A33" s="67" t="s">
        <v>80</v>
      </c>
      <c r="B33" s="63">
        <v>953</v>
      </c>
      <c r="C33" s="64"/>
      <c r="D33" s="64" t="s">
        <v>113</v>
      </c>
      <c r="E33" s="101">
        <v>60648.24579</v>
      </c>
      <c r="F33" s="70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2"/>
      <c r="W33" s="73"/>
    </row>
    <row r="34" spans="1:23" ht="16.5" thickBot="1">
      <c r="A34" s="67" t="s">
        <v>326</v>
      </c>
      <c r="B34" s="63">
        <v>953</v>
      </c>
      <c r="C34" s="64"/>
      <c r="D34" s="64" t="s">
        <v>327</v>
      </c>
      <c r="E34" s="101">
        <v>75</v>
      </c>
      <c r="F34" s="70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2"/>
      <c r="W34" s="73"/>
    </row>
    <row r="35" spans="1:23" ht="48" customHeight="1" thickBot="1">
      <c r="A35" s="77" t="s">
        <v>61</v>
      </c>
      <c r="B35" s="78">
        <v>953</v>
      </c>
      <c r="C35" s="64"/>
      <c r="D35" s="64" t="s">
        <v>114</v>
      </c>
      <c r="E35" s="101">
        <v>291581</v>
      </c>
      <c r="F35" s="70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2"/>
      <c r="W35" s="73"/>
    </row>
    <row r="36" spans="1:23" ht="48" customHeight="1" thickBot="1">
      <c r="A36" s="77" t="s">
        <v>218</v>
      </c>
      <c r="B36" s="78">
        <v>953</v>
      </c>
      <c r="C36" s="64"/>
      <c r="D36" s="64" t="s">
        <v>219</v>
      </c>
      <c r="E36" s="101">
        <v>2200</v>
      </c>
      <c r="F36" s="70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2"/>
      <c r="W36" s="73"/>
    </row>
    <row r="37" spans="1:23" ht="48" customHeight="1" thickBot="1">
      <c r="A37" s="77" t="s">
        <v>220</v>
      </c>
      <c r="B37" s="78">
        <v>953</v>
      </c>
      <c r="C37" s="64"/>
      <c r="D37" s="64" t="s">
        <v>221</v>
      </c>
      <c r="E37" s="101">
        <v>17985.202</v>
      </c>
      <c r="F37" s="70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2"/>
      <c r="W37" s="73"/>
    </row>
    <row r="38" spans="1:23" ht="33" customHeight="1" thickBot="1">
      <c r="A38" s="62" t="s">
        <v>64</v>
      </c>
      <c r="B38" s="63">
        <v>953</v>
      </c>
      <c r="C38" s="64"/>
      <c r="D38" s="64" t="s">
        <v>115</v>
      </c>
      <c r="E38" s="101">
        <v>1037.58979</v>
      </c>
      <c r="F38" s="70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2"/>
      <c r="W38" s="73"/>
    </row>
    <row r="39" spans="1:23" ht="20.25" customHeight="1" thickBot="1">
      <c r="A39" s="67" t="s">
        <v>65</v>
      </c>
      <c r="B39" s="63">
        <v>953</v>
      </c>
      <c r="C39" s="64"/>
      <c r="D39" s="64" t="s">
        <v>116</v>
      </c>
      <c r="E39" s="101">
        <v>3498.342</v>
      </c>
      <c r="F39" s="70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2"/>
      <c r="W39" s="73"/>
    </row>
    <row r="40" spans="1:23" ht="40.5" customHeight="1" thickBot="1">
      <c r="A40" s="67" t="s">
        <v>226</v>
      </c>
      <c r="B40" s="63">
        <v>953</v>
      </c>
      <c r="C40" s="64"/>
      <c r="D40" s="64" t="s">
        <v>246</v>
      </c>
      <c r="E40" s="101">
        <v>7936</v>
      </c>
      <c r="F40" s="70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2"/>
      <c r="W40" s="73"/>
    </row>
    <row r="41" spans="1:23" ht="40.5" customHeight="1" thickBot="1">
      <c r="A41" s="67" t="s">
        <v>261</v>
      </c>
      <c r="B41" s="63">
        <v>953</v>
      </c>
      <c r="C41" s="64"/>
      <c r="D41" s="64" t="s">
        <v>262</v>
      </c>
      <c r="E41" s="101">
        <v>0</v>
      </c>
      <c r="F41" s="70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2"/>
      <c r="W41" s="73"/>
    </row>
    <row r="42" spans="1:23" ht="51.75" customHeight="1" thickBot="1">
      <c r="A42" s="67" t="s">
        <v>227</v>
      </c>
      <c r="B42" s="63">
        <v>953</v>
      </c>
      <c r="C42" s="64"/>
      <c r="D42" s="64" t="s">
        <v>279</v>
      </c>
      <c r="E42" s="101">
        <v>3373.68994</v>
      </c>
      <c r="F42" s="70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2"/>
      <c r="W42" s="73"/>
    </row>
    <row r="43" spans="1:23" ht="42" customHeight="1" thickBot="1">
      <c r="A43" s="67" t="s">
        <v>228</v>
      </c>
      <c r="B43" s="63">
        <v>953</v>
      </c>
      <c r="C43" s="64"/>
      <c r="D43" s="64" t="s">
        <v>225</v>
      </c>
      <c r="E43" s="101">
        <v>16562.847</v>
      </c>
      <c r="F43" s="70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2"/>
      <c r="W43" s="73"/>
    </row>
    <row r="44" spans="1:23" ht="42" customHeight="1" thickBot="1">
      <c r="A44" s="67" t="s">
        <v>255</v>
      </c>
      <c r="B44" s="63">
        <v>953</v>
      </c>
      <c r="C44" s="64"/>
      <c r="D44" s="64" t="s">
        <v>254</v>
      </c>
      <c r="E44" s="101">
        <v>898.20207</v>
      </c>
      <c r="F44" s="70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2"/>
      <c r="W44" s="73"/>
    </row>
    <row r="45" spans="1:23" ht="32.25" thickBot="1">
      <c r="A45" s="75" t="s">
        <v>62</v>
      </c>
      <c r="B45" s="74">
        <v>953</v>
      </c>
      <c r="C45" s="6"/>
      <c r="D45" s="6" t="s">
        <v>117</v>
      </c>
      <c r="E45" s="104">
        <f>E46+E47+E49+E50+E51+E48</f>
        <v>29030.537000000004</v>
      </c>
      <c r="F45" s="70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2"/>
      <c r="W45" s="73"/>
    </row>
    <row r="46" spans="1:23" ht="32.25" thickBot="1">
      <c r="A46" s="62" t="s">
        <v>63</v>
      </c>
      <c r="B46" s="63">
        <v>953</v>
      </c>
      <c r="C46" s="64"/>
      <c r="D46" s="64" t="s">
        <v>118</v>
      </c>
      <c r="E46" s="101">
        <v>27513</v>
      </c>
      <c r="F46" s="70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2"/>
      <c r="W46" s="73"/>
    </row>
    <row r="47" spans="1:23" ht="20.25" customHeight="1" thickBot="1">
      <c r="A47" s="67" t="s">
        <v>162</v>
      </c>
      <c r="B47" s="63">
        <v>953</v>
      </c>
      <c r="C47" s="64"/>
      <c r="D47" s="64" t="s">
        <v>163</v>
      </c>
      <c r="E47" s="101">
        <v>1043.969</v>
      </c>
      <c r="F47" s="70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2"/>
      <c r="W47" s="73"/>
    </row>
    <row r="48" spans="1:23" ht="20.25" customHeight="1" thickBot="1">
      <c r="A48" s="143" t="s">
        <v>328</v>
      </c>
      <c r="B48" s="63">
        <v>953</v>
      </c>
      <c r="C48" s="64"/>
      <c r="D48" s="64" t="s">
        <v>329</v>
      </c>
      <c r="E48" s="101">
        <v>15</v>
      </c>
      <c r="F48" s="70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2"/>
      <c r="W48" s="73"/>
    </row>
    <row r="49" spans="1:23" ht="62.25" customHeight="1">
      <c r="A49" s="143" t="s">
        <v>317</v>
      </c>
      <c r="B49" s="63">
        <v>953</v>
      </c>
      <c r="C49" s="64"/>
      <c r="D49" s="64" t="s">
        <v>280</v>
      </c>
      <c r="E49" s="101">
        <v>56.81</v>
      </c>
      <c r="F49" s="70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2"/>
      <c r="W49" s="73"/>
    </row>
    <row r="50" spans="1:23" ht="63.75" customHeight="1">
      <c r="A50" s="143" t="s">
        <v>318</v>
      </c>
      <c r="B50" s="63">
        <v>953</v>
      </c>
      <c r="C50" s="64"/>
      <c r="D50" s="64" t="s">
        <v>316</v>
      </c>
      <c r="E50" s="101">
        <v>1.758</v>
      </c>
      <c r="F50" s="70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150"/>
      <c r="W50" s="151"/>
    </row>
    <row r="51" spans="1:23" ht="48" customHeight="1">
      <c r="A51" s="143" t="s">
        <v>218</v>
      </c>
      <c r="B51" s="63">
        <v>953</v>
      </c>
      <c r="C51" s="64"/>
      <c r="D51" s="64" t="s">
        <v>319</v>
      </c>
      <c r="E51" s="101">
        <v>400</v>
      </c>
      <c r="F51" s="70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150"/>
      <c r="W51" s="151"/>
    </row>
    <row r="52" spans="1:23" ht="20.25" customHeight="1" thickBot="1">
      <c r="A52" s="142" t="s">
        <v>263</v>
      </c>
      <c r="B52" s="74">
        <v>953</v>
      </c>
      <c r="C52" s="6"/>
      <c r="D52" s="6" t="s">
        <v>264</v>
      </c>
      <c r="E52" s="104">
        <f>E53+E54+E55</f>
        <v>1088.25</v>
      </c>
      <c r="F52" s="104">
        <f aca="true" t="shared" si="2" ref="F52:W52">F53+F54+F55</f>
        <v>0</v>
      </c>
      <c r="G52" s="104">
        <f t="shared" si="2"/>
        <v>0</v>
      </c>
      <c r="H52" s="104">
        <f t="shared" si="2"/>
        <v>0</v>
      </c>
      <c r="I52" s="104">
        <f t="shared" si="2"/>
        <v>0</v>
      </c>
      <c r="J52" s="104">
        <f t="shared" si="2"/>
        <v>0</v>
      </c>
      <c r="K52" s="104">
        <f t="shared" si="2"/>
        <v>0</v>
      </c>
      <c r="L52" s="104">
        <f t="shared" si="2"/>
        <v>0</v>
      </c>
      <c r="M52" s="104">
        <f t="shared" si="2"/>
        <v>0</v>
      </c>
      <c r="N52" s="104">
        <f t="shared" si="2"/>
        <v>0</v>
      </c>
      <c r="O52" s="104">
        <f t="shared" si="2"/>
        <v>0</v>
      </c>
      <c r="P52" s="104">
        <f t="shared" si="2"/>
        <v>0</v>
      </c>
      <c r="Q52" s="104">
        <f t="shared" si="2"/>
        <v>0</v>
      </c>
      <c r="R52" s="104">
        <f t="shared" si="2"/>
        <v>0</v>
      </c>
      <c r="S52" s="104">
        <f t="shared" si="2"/>
        <v>0</v>
      </c>
      <c r="T52" s="104">
        <f t="shared" si="2"/>
        <v>0</v>
      </c>
      <c r="U52" s="104">
        <f t="shared" si="2"/>
        <v>0</v>
      </c>
      <c r="V52" s="104">
        <f t="shared" si="2"/>
        <v>0</v>
      </c>
      <c r="W52" s="104">
        <f t="shared" si="2"/>
        <v>0</v>
      </c>
    </row>
    <row r="53" spans="1:23" ht="20.25" customHeight="1" thickBot="1">
      <c r="A53" s="143" t="s">
        <v>265</v>
      </c>
      <c r="B53" s="63">
        <v>953</v>
      </c>
      <c r="C53" s="64"/>
      <c r="D53" s="64" t="s">
        <v>267</v>
      </c>
      <c r="E53" s="101">
        <v>379.15</v>
      </c>
      <c r="F53" s="70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2"/>
      <c r="W53" s="73"/>
    </row>
    <row r="54" spans="1:23" ht="20.25" customHeight="1" thickBot="1">
      <c r="A54" s="143" t="s">
        <v>266</v>
      </c>
      <c r="B54" s="63">
        <v>953</v>
      </c>
      <c r="C54" s="64"/>
      <c r="D54" s="64" t="s">
        <v>268</v>
      </c>
      <c r="E54" s="101">
        <v>639.1</v>
      </c>
      <c r="F54" s="70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2"/>
      <c r="W54" s="73"/>
    </row>
    <row r="55" spans="1:23" ht="20.25" customHeight="1" thickBot="1">
      <c r="A55" s="143" t="s">
        <v>281</v>
      </c>
      <c r="B55" s="63">
        <v>953</v>
      </c>
      <c r="C55" s="64"/>
      <c r="D55" s="64" t="s">
        <v>282</v>
      </c>
      <c r="E55" s="101">
        <v>70</v>
      </c>
      <c r="F55" s="70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2"/>
      <c r="W55" s="73"/>
    </row>
    <row r="56" spans="1:23" ht="32.25" thickBot="1">
      <c r="A56" s="75" t="s">
        <v>66</v>
      </c>
      <c r="B56" s="18">
        <v>953</v>
      </c>
      <c r="C56" s="6"/>
      <c r="D56" s="6" t="s">
        <v>119</v>
      </c>
      <c r="E56" s="104">
        <f>E57+E58</f>
        <v>21657.416</v>
      </c>
      <c r="F56" s="70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2"/>
      <c r="W56" s="73"/>
    </row>
    <row r="57" spans="1:23" ht="32.25" thickBot="1">
      <c r="A57" s="62" t="s">
        <v>31</v>
      </c>
      <c r="B57" s="63">
        <v>953</v>
      </c>
      <c r="C57" s="64"/>
      <c r="D57" s="64" t="s">
        <v>120</v>
      </c>
      <c r="E57" s="101">
        <v>21267.7</v>
      </c>
      <c r="F57" s="70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2"/>
      <c r="W57" s="73"/>
    </row>
    <row r="58" spans="1:23" ht="16.5" thickBot="1">
      <c r="A58" s="62" t="s">
        <v>81</v>
      </c>
      <c r="B58" s="63">
        <v>953</v>
      </c>
      <c r="C58" s="64"/>
      <c r="D58" s="64" t="s">
        <v>121</v>
      </c>
      <c r="E58" s="101">
        <v>389.716</v>
      </c>
      <c r="F58" s="70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2"/>
      <c r="W58" s="73"/>
    </row>
    <row r="59" spans="1:23" ht="16.5" thickBot="1">
      <c r="A59" s="75" t="s">
        <v>170</v>
      </c>
      <c r="B59" s="18">
        <v>953</v>
      </c>
      <c r="C59" s="6"/>
      <c r="D59" s="6" t="s">
        <v>173</v>
      </c>
      <c r="E59" s="104">
        <f>E60+E61</f>
        <v>0</v>
      </c>
      <c r="F59" s="70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2"/>
      <c r="W59" s="73"/>
    </row>
    <row r="60" spans="1:23" ht="16.5" thickBot="1">
      <c r="A60" s="62" t="s">
        <v>171</v>
      </c>
      <c r="B60" s="63">
        <v>953</v>
      </c>
      <c r="C60" s="64"/>
      <c r="D60" s="64" t="s">
        <v>172</v>
      </c>
      <c r="E60" s="101">
        <v>0</v>
      </c>
      <c r="F60" s="70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2"/>
      <c r="W60" s="73"/>
    </row>
    <row r="61" spans="1:23" ht="16.5" thickBot="1">
      <c r="A61" s="62" t="s">
        <v>202</v>
      </c>
      <c r="B61" s="63">
        <v>953</v>
      </c>
      <c r="C61" s="64"/>
      <c r="D61" s="64" t="s">
        <v>174</v>
      </c>
      <c r="E61" s="101">
        <v>0</v>
      </c>
      <c r="F61" s="70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2"/>
      <c r="W61" s="73"/>
    </row>
    <row r="62" spans="1:23" ht="32.25" thickBot="1">
      <c r="A62" s="8" t="s">
        <v>201</v>
      </c>
      <c r="B62" s="16">
        <v>951</v>
      </c>
      <c r="C62" s="9"/>
      <c r="D62" s="9" t="s">
        <v>122</v>
      </c>
      <c r="E62" s="10">
        <f>E63</f>
        <v>74.495</v>
      </c>
      <c r="F62" s="70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2"/>
      <c r="W62" s="73"/>
    </row>
    <row r="63" spans="1:23" ht="16.5" thickBot="1">
      <c r="A63" s="126" t="s">
        <v>17</v>
      </c>
      <c r="B63" s="85">
        <v>951</v>
      </c>
      <c r="C63" s="86"/>
      <c r="D63" s="86" t="s">
        <v>122</v>
      </c>
      <c r="E63" s="87">
        <f>E64</f>
        <v>74.495</v>
      </c>
      <c r="F63" s="70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2"/>
      <c r="W63" s="73"/>
    </row>
    <row r="64" spans="1:23" ht="32.25" thickBot="1">
      <c r="A64" s="67" t="s">
        <v>77</v>
      </c>
      <c r="B64" s="63">
        <v>951</v>
      </c>
      <c r="C64" s="64"/>
      <c r="D64" s="64" t="s">
        <v>285</v>
      </c>
      <c r="E64" s="66">
        <v>74.495</v>
      </c>
      <c r="F64" s="70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2"/>
      <c r="W64" s="73"/>
    </row>
    <row r="65" spans="1:23" ht="34.5" customHeight="1" thickBot="1">
      <c r="A65" s="13" t="s">
        <v>247</v>
      </c>
      <c r="B65" s="16">
        <v>951</v>
      </c>
      <c r="C65" s="9"/>
      <c r="D65" s="9" t="s">
        <v>123</v>
      </c>
      <c r="E65" s="10">
        <f>E66</f>
        <v>39.36686</v>
      </c>
      <c r="F65" s="70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2"/>
      <c r="W65" s="73"/>
    </row>
    <row r="66" spans="1:23" ht="16.5" thickBot="1">
      <c r="A66" s="126" t="s">
        <v>17</v>
      </c>
      <c r="B66" s="127">
        <v>951</v>
      </c>
      <c r="C66" s="128"/>
      <c r="D66" s="127" t="s">
        <v>123</v>
      </c>
      <c r="E66" s="130">
        <f>E67</f>
        <v>39.36686</v>
      </c>
      <c r="F66" s="70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2"/>
      <c r="W66" s="73"/>
    </row>
    <row r="67" spans="1:23" ht="33" customHeight="1" thickBot="1">
      <c r="A67" s="67" t="s">
        <v>51</v>
      </c>
      <c r="B67" s="63">
        <v>951</v>
      </c>
      <c r="C67" s="64"/>
      <c r="D67" s="64" t="s">
        <v>286</v>
      </c>
      <c r="E67" s="66">
        <v>39.36686</v>
      </c>
      <c r="F67" s="70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2"/>
      <c r="W67" s="73"/>
    </row>
    <row r="68" spans="1:23" ht="33" customHeight="1" thickBot="1">
      <c r="A68" s="69" t="s">
        <v>203</v>
      </c>
      <c r="B68" s="16">
        <v>951</v>
      </c>
      <c r="C68" s="9"/>
      <c r="D68" s="9" t="s">
        <v>124</v>
      </c>
      <c r="E68" s="10">
        <f>E69+E71</f>
        <v>53.165</v>
      </c>
      <c r="F68" s="70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2"/>
      <c r="W68" s="73"/>
    </row>
    <row r="69" spans="1:23" ht="18.75" customHeight="1" thickBot="1">
      <c r="A69" s="126" t="s">
        <v>17</v>
      </c>
      <c r="B69" s="85">
        <v>951</v>
      </c>
      <c r="C69" s="86"/>
      <c r="D69" s="86" t="s">
        <v>124</v>
      </c>
      <c r="E69" s="87">
        <f>E70</f>
        <v>13.165</v>
      </c>
      <c r="F69" s="70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2"/>
      <c r="W69" s="73"/>
    </row>
    <row r="70" spans="1:23" ht="33" customHeight="1" thickBot="1">
      <c r="A70" s="62" t="s">
        <v>74</v>
      </c>
      <c r="B70" s="63">
        <v>951</v>
      </c>
      <c r="C70" s="64"/>
      <c r="D70" s="64" t="s">
        <v>287</v>
      </c>
      <c r="E70" s="66">
        <v>13.165</v>
      </c>
      <c r="F70" s="70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2"/>
      <c r="W70" s="73"/>
    </row>
    <row r="71" spans="1:23" ht="33" customHeight="1" thickBot="1">
      <c r="A71" s="126" t="s">
        <v>19</v>
      </c>
      <c r="B71" s="127" t="s">
        <v>18</v>
      </c>
      <c r="C71" s="128"/>
      <c r="D71" s="127" t="s">
        <v>124</v>
      </c>
      <c r="E71" s="129">
        <f>E72</f>
        <v>40</v>
      </c>
      <c r="F71" s="70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2"/>
      <c r="W71" s="73"/>
    </row>
    <row r="72" spans="1:23" ht="33" customHeight="1" thickBot="1">
      <c r="A72" s="62" t="s">
        <v>75</v>
      </c>
      <c r="B72" s="63">
        <v>953</v>
      </c>
      <c r="C72" s="64"/>
      <c r="D72" s="64" t="s">
        <v>330</v>
      </c>
      <c r="E72" s="66">
        <v>40</v>
      </c>
      <c r="F72" s="70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2"/>
      <c r="W72" s="73"/>
    </row>
    <row r="73" spans="1:23" ht="36.75" customHeight="1" thickBot="1">
      <c r="A73" s="88" t="s">
        <v>204</v>
      </c>
      <c r="B73" s="16">
        <v>951</v>
      </c>
      <c r="C73" s="9"/>
      <c r="D73" s="9" t="s">
        <v>125</v>
      </c>
      <c r="E73" s="10">
        <f>E74</f>
        <v>49.9824</v>
      </c>
      <c r="F73" s="70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2"/>
      <c r="W73" s="73"/>
    </row>
    <row r="74" spans="1:23" ht="16.5" thickBot="1">
      <c r="A74" s="126" t="s">
        <v>17</v>
      </c>
      <c r="B74" s="127">
        <v>951</v>
      </c>
      <c r="C74" s="128"/>
      <c r="D74" s="127" t="s">
        <v>125</v>
      </c>
      <c r="E74" s="130">
        <f>E75+E76</f>
        <v>49.9824</v>
      </c>
      <c r="F74" s="70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2"/>
      <c r="W74" s="73"/>
    </row>
    <row r="75" spans="1:23" ht="34.5" customHeight="1" thickBot="1">
      <c r="A75" s="62" t="s">
        <v>35</v>
      </c>
      <c r="B75" s="63">
        <v>951</v>
      </c>
      <c r="C75" s="64"/>
      <c r="D75" s="64" t="s">
        <v>288</v>
      </c>
      <c r="E75" s="66">
        <v>0</v>
      </c>
      <c r="F75" s="70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2"/>
      <c r="W75" s="73"/>
    </row>
    <row r="76" spans="1:23" ht="32.25" thickBot="1">
      <c r="A76" s="62" t="s">
        <v>36</v>
      </c>
      <c r="B76" s="63">
        <v>951</v>
      </c>
      <c r="C76" s="64"/>
      <c r="D76" s="64" t="s">
        <v>289</v>
      </c>
      <c r="E76" s="66">
        <v>49.9824</v>
      </c>
      <c r="F76" s="70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2"/>
      <c r="W76" s="73"/>
    </row>
    <row r="77" spans="1:23" ht="35.25" customHeight="1" thickBot="1">
      <c r="A77" s="88" t="s">
        <v>205</v>
      </c>
      <c r="B77" s="16">
        <v>951</v>
      </c>
      <c r="C77" s="9"/>
      <c r="D77" s="9" t="s">
        <v>126</v>
      </c>
      <c r="E77" s="102">
        <f>E78</f>
        <v>50</v>
      </c>
      <c r="F77" s="70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2"/>
      <c r="W77" s="73"/>
    </row>
    <row r="78" spans="1:23" ht="16.5" thickBot="1">
      <c r="A78" s="126" t="s">
        <v>17</v>
      </c>
      <c r="B78" s="127">
        <v>951</v>
      </c>
      <c r="C78" s="128"/>
      <c r="D78" s="127" t="s">
        <v>126</v>
      </c>
      <c r="E78" s="129">
        <f>E79+E80+E81</f>
        <v>50</v>
      </c>
      <c r="F78" s="70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2"/>
      <c r="W78" s="73"/>
    </row>
    <row r="79" spans="1:23" ht="49.5" customHeight="1" thickBot="1">
      <c r="A79" s="62" t="s">
        <v>40</v>
      </c>
      <c r="B79" s="63">
        <v>951</v>
      </c>
      <c r="C79" s="64"/>
      <c r="D79" s="64" t="s">
        <v>290</v>
      </c>
      <c r="E79" s="101">
        <v>50</v>
      </c>
      <c r="F79" s="70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2"/>
      <c r="W79" s="73"/>
    </row>
    <row r="80" spans="1:23" ht="35.25" customHeight="1" thickBot="1">
      <c r="A80" s="62" t="s">
        <v>41</v>
      </c>
      <c r="B80" s="63">
        <v>951</v>
      </c>
      <c r="C80" s="64"/>
      <c r="D80" s="64" t="s">
        <v>291</v>
      </c>
      <c r="E80" s="101">
        <v>0</v>
      </c>
      <c r="F80" s="70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2"/>
      <c r="W80" s="73"/>
    </row>
    <row r="81" spans="1:23" ht="35.25" customHeight="1" thickBot="1">
      <c r="A81" s="62" t="s">
        <v>89</v>
      </c>
      <c r="B81" s="63">
        <v>951</v>
      </c>
      <c r="C81" s="64"/>
      <c r="D81" s="64" t="s">
        <v>175</v>
      </c>
      <c r="E81" s="101">
        <v>0</v>
      </c>
      <c r="F81" s="70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2"/>
      <c r="W81" s="73"/>
    </row>
    <row r="82" spans="1:23" ht="33" customHeight="1" thickBot="1">
      <c r="A82" s="88" t="s">
        <v>206</v>
      </c>
      <c r="B82" s="16">
        <v>951</v>
      </c>
      <c r="C82" s="9"/>
      <c r="D82" s="9" t="s">
        <v>127</v>
      </c>
      <c r="E82" s="102">
        <f>E83</f>
        <v>10229</v>
      </c>
      <c r="F82" s="70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2"/>
      <c r="W82" s="73"/>
    </row>
    <row r="83" spans="1:23" ht="16.5" thickBot="1">
      <c r="A83" s="126" t="s">
        <v>17</v>
      </c>
      <c r="B83" s="127">
        <v>951</v>
      </c>
      <c r="C83" s="128"/>
      <c r="D83" s="127" t="s">
        <v>127</v>
      </c>
      <c r="E83" s="129">
        <f>E84+E85+E86</f>
        <v>10229</v>
      </c>
      <c r="F83" s="70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2"/>
      <c r="W83" s="73"/>
    </row>
    <row r="84" spans="1:23" ht="48" thickBot="1">
      <c r="A84" s="62" t="s">
        <v>42</v>
      </c>
      <c r="B84" s="63">
        <v>951</v>
      </c>
      <c r="C84" s="64"/>
      <c r="D84" s="64" t="s">
        <v>292</v>
      </c>
      <c r="E84" s="101">
        <v>0</v>
      </c>
      <c r="F84" s="70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2"/>
      <c r="W84" s="73"/>
    </row>
    <row r="85" spans="1:23" ht="79.5" thickBot="1">
      <c r="A85" s="131" t="s">
        <v>85</v>
      </c>
      <c r="B85" s="63">
        <v>951</v>
      </c>
      <c r="C85" s="64"/>
      <c r="D85" s="64" t="s">
        <v>128</v>
      </c>
      <c r="E85" s="101">
        <v>8000</v>
      </c>
      <c r="F85" s="70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2"/>
      <c r="W85" s="73"/>
    </row>
    <row r="86" spans="1:23" ht="95.25" thickBot="1">
      <c r="A86" s="131" t="s">
        <v>176</v>
      </c>
      <c r="B86" s="63">
        <v>951</v>
      </c>
      <c r="C86" s="64"/>
      <c r="D86" s="64" t="s">
        <v>177</v>
      </c>
      <c r="E86" s="101">
        <v>2229</v>
      </c>
      <c r="F86" s="70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2"/>
      <c r="W86" s="73"/>
    </row>
    <row r="87" spans="1:23" ht="66" customHeight="1">
      <c r="A87" s="88" t="s">
        <v>207</v>
      </c>
      <c r="B87" s="16">
        <v>951</v>
      </c>
      <c r="C87" s="11"/>
      <c r="D87" s="11" t="s">
        <v>129</v>
      </c>
      <c r="E87" s="12">
        <f>E88</f>
        <v>58179.92063</v>
      </c>
      <c r="F87" s="70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2"/>
      <c r="W87" s="73"/>
    </row>
    <row r="88" spans="1:23" ht="15" thickBot="1">
      <c r="A88" s="126" t="s">
        <v>17</v>
      </c>
      <c r="B88" s="127">
        <v>951</v>
      </c>
      <c r="C88" s="128"/>
      <c r="D88" s="127" t="s">
        <v>129</v>
      </c>
      <c r="E88" s="130">
        <f>E89+E93+E90+E92+E94+E91</f>
        <v>58179.92063</v>
      </c>
      <c r="F88" s="130">
        <f aca="true" t="shared" si="3" ref="F88:W88">F89+F93+F90+F92+F94+F91</f>
        <v>0</v>
      </c>
      <c r="G88" s="130">
        <f t="shared" si="3"/>
        <v>0</v>
      </c>
      <c r="H88" s="130">
        <f t="shared" si="3"/>
        <v>0</v>
      </c>
      <c r="I88" s="130">
        <f t="shared" si="3"/>
        <v>0</v>
      </c>
      <c r="J88" s="130">
        <f t="shared" si="3"/>
        <v>0</v>
      </c>
      <c r="K88" s="130">
        <f t="shared" si="3"/>
        <v>0</v>
      </c>
      <c r="L88" s="130">
        <f t="shared" si="3"/>
        <v>0</v>
      </c>
      <c r="M88" s="130">
        <f t="shared" si="3"/>
        <v>0</v>
      </c>
      <c r="N88" s="130">
        <f t="shared" si="3"/>
        <v>0</v>
      </c>
      <c r="O88" s="130">
        <f t="shared" si="3"/>
        <v>0</v>
      </c>
      <c r="P88" s="130">
        <f t="shared" si="3"/>
        <v>0</v>
      </c>
      <c r="Q88" s="130">
        <f t="shared" si="3"/>
        <v>0</v>
      </c>
      <c r="R88" s="130">
        <f t="shared" si="3"/>
        <v>0</v>
      </c>
      <c r="S88" s="130">
        <f t="shared" si="3"/>
        <v>0</v>
      </c>
      <c r="T88" s="130">
        <f t="shared" si="3"/>
        <v>0</v>
      </c>
      <c r="U88" s="130">
        <f t="shared" si="3"/>
        <v>0</v>
      </c>
      <c r="V88" s="130">
        <f t="shared" si="3"/>
        <v>0</v>
      </c>
      <c r="W88" s="130">
        <f t="shared" si="3"/>
        <v>0</v>
      </c>
    </row>
    <row r="89" spans="1:23" ht="49.5" customHeight="1" thickBot="1">
      <c r="A89" s="62" t="s">
        <v>39</v>
      </c>
      <c r="B89" s="63">
        <v>951</v>
      </c>
      <c r="C89" s="64"/>
      <c r="D89" s="64" t="s">
        <v>293</v>
      </c>
      <c r="E89" s="66">
        <v>0</v>
      </c>
      <c r="F89" s="70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2"/>
      <c r="W89" s="73"/>
    </row>
    <row r="90" spans="1:23" ht="49.5" customHeight="1" thickBot="1">
      <c r="A90" s="62" t="s">
        <v>283</v>
      </c>
      <c r="B90" s="63">
        <v>951</v>
      </c>
      <c r="C90" s="64"/>
      <c r="D90" s="64" t="s">
        <v>294</v>
      </c>
      <c r="E90" s="66">
        <v>9349.86</v>
      </c>
      <c r="F90" s="70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2"/>
      <c r="W90" s="73"/>
    </row>
    <row r="91" spans="1:23" ht="49.5" customHeight="1" thickBot="1">
      <c r="A91" s="62" t="s">
        <v>96</v>
      </c>
      <c r="B91" s="63">
        <v>951</v>
      </c>
      <c r="C91" s="64"/>
      <c r="D91" s="64" t="s">
        <v>295</v>
      </c>
      <c r="E91" s="66">
        <v>22079.92063</v>
      </c>
      <c r="F91" s="70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2"/>
      <c r="W91" s="73"/>
    </row>
    <row r="92" spans="1:23" ht="49.5" customHeight="1" thickBot="1">
      <c r="A92" s="62" t="s">
        <v>97</v>
      </c>
      <c r="B92" s="63">
        <v>951</v>
      </c>
      <c r="C92" s="64"/>
      <c r="D92" s="64" t="s">
        <v>296</v>
      </c>
      <c r="E92" s="66">
        <v>8994.01344</v>
      </c>
      <c r="F92" s="70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2"/>
      <c r="W92" s="73"/>
    </row>
    <row r="93" spans="1:23" ht="32.25" customHeight="1" thickBot="1">
      <c r="A93" s="131" t="s">
        <v>86</v>
      </c>
      <c r="B93" s="63">
        <v>951</v>
      </c>
      <c r="C93" s="64"/>
      <c r="D93" s="64" t="s">
        <v>130</v>
      </c>
      <c r="E93" s="66">
        <v>17000</v>
      </c>
      <c r="F93" s="70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2"/>
      <c r="W93" s="73"/>
    </row>
    <row r="94" spans="1:23" ht="66.75" customHeight="1" thickBot="1">
      <c r="A94" s="131" t="s">
        <v>179</v>
      </c>
      <c r="B94" s="63">
        <v>951</v>
      </c>
      <c r="C94" s="64"/>
      <c r="D94" s="64" t="s">
        <v>178</v>
      </c>
      <c r="E94" s="66">
        <v>756.12656</v>
      </c>
      <c r="F94" s="70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2"/>
      <c r="W94" s="73"/>
    </row>
    <row r="95" spans="1:23" ht="32.25" thickBot="1">
      <c r="A95" s="88" t="s">
        <v>208</v>
      </c>
      <c r="B95" s="16">
        <v>951</v>
      </c>
      <c r="C95" s="9"/>
      <c r="D95" s="9" t="s">
        <v>131</v>
      </c>
      <c r="E95" s="10">
        <f>E96</f>
        <v>309.59849</v>
      </c>
      <c r="F95" s="70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2"/>
      <c r="W95" s="73"/>
    </row>
    <row r="96" spans="1:23" ht="16.5" thickBot="1">
      <c r="A96" s="126" t="s">
        <v>17</v>
      </c>
      <c r="B96" s="127">
        <v>951</v>
      </c>
      <c r="C96" s="128"/>
      <c r="D96" s="127" t="s">
        <v>131</v>
      </c>
      <c r="E96" s="130">
        <f>E97</f>
        <v>309.59849</v>
      </c>
      <c r="F96" s="70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2"/>
      <c r="W96" s="73"/>
    </row>
    <row r="97" spans="1:23" ht="33.75" customHeight="1" thickBot="1">
      <c r="A97" s="67" t="s">
        <v>48</v>
      </c>
      <c r="B97" s="63">
        <v>951</v>
      </c>
      <c r="C97" s="64"/>
      <c r="D97" s="64" t="s">
        <v>320</v>
      </c>
      <c r="E97" s="66">
        <v>309.59849</v>
      </c>
      <c r="F97" s="70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2"/>
      <c r="W97" s="73"/>
    </row>
    <row r="98" spans="1:23" ht="16.5" thickBot="1">
      <c r="A98" s="88" t="s">
        <v>241</v>
      </c>
      <c r="B98" s="16">
        <v>951</v>
      </c>
      <c r="C98" s="9"/>
      <c r="D98" s="9" t="s">
        <v>132</v>
      </c>
      <c r="E98" s="10">
        <f>E99</f>
        <v>50</v>
      </c>
      <c r="F98" s="70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2"/>
      <c r="W98" s="73"/>
    </row>
    <row r="99" spans="1:23" ht="16.5" thickBot="1">
      <c r="A99" s="126" t="s">
        <v>17</v>
      </c>
      <c r="B99" s="127">
        <v>951</v>
      </c>
      <c r="C99" s="128"/>
      <c r="D99" s="127" t="s">
        <v>132</v>
      </c>
      <c r="E99" s="130">
        <f>E100</f>
        <v>50</v>
      </c>
      <c r="F99" s="70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2"/>
      <c r="W99" s="73"/>
    </row>
    <row r="100" spans="1:23" ht="32.25" thickBot="1">
      <c r="A100" s="67" t="s">
        <v>49</v>
      </c>
      <c r="B100" s="63">
        <v>951</v>
      </c>
      <c r="C100" s="64"/>
      <c r="D100" s="64" t="s">
        <v>321</v>
      </c>
      <c r="E100" s="66">
        <v>50</v>
      </c>
      <c r="F100" s="70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2"/>
      <c r="W100" s="73"/>
    </row>
    <row r="101" spans="1:23" ht="36.75" customHeight="1" thickBot="1">
      <c r="A101" s="69" t="s">
        <v>209</v>
      </c>
      <c r="B101" s="17">
        <v>951</v>
      </c>
      <c r="C101" s="9"/>
      <c r="D101" s="9" t="s">
        <v>133</v>
      </c>
      <c r="E101" s="10">
        <f>E102</f>
        <v>8564.02894</v>
      </c>
      <c r="F101" s="70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2"/>
      <c r="W101" s="73"/>
    </row>
    <row r="102" spans="1:23" ht="22.5" customHeight="1" thickBot="1">
      <c r="A102" s="126" t="s">
        <v>17</v>
      </c>
      <c r="B102" s="127">
        <v>951</v>
      </c>
      <c r="C102" s="128"/>
      <c r="D102" s="127" t="s">
        <v>133</v>
      </c>
      <c r="E102" s="130">
        <f>E103+E105+E106+E104</f>
        <v>8564.02894</v>
      </c>
      <c r="F102" s="70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2"/>
      <c r="W102" s="73"/>
    </row>
    <row r="103" spans="1:23" ht="34.5" customHeight="1" thickBot="1">
      <c r="A103" s="67" t="s">
        <v>52</v>
      </c>
      <c r="B103" s="63">
        <v>951</v>
      </c>
      <c r="C103" s="64"/>
      <c r="D103" s="64" t="s">
        <v>297</v>
      </c>
      <c r="E103" s="66">
        <v>2467.83637</v>
      </c>
      <c r="F103" s="70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2"/>
      <c r="W103" s="73"/>
    </row>
    <row r="104" spans="1:23" ht="34.5" customHeight="1" thickBot="1">
      <c r="A104" s="67" t="s">
        <v>300</v>
      </c>
      <c r="B104" s="63">
        <v>951</v>
      </c>
      <c r="C104" s="64"/>
      <c r="D104" s="64" t="s">
        <v>284</v>
      </c>
      <c r="E104" s="66">
        <v>3113.875</v>
      </c>
      <c r="F104" s="70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2"/>
      <c r="W104" s="73"/>
    </row>
    <row r="105" spans="1:23" ht="34.5" customHeight="1" thickBot="1">
      <c r="A105" s="67" t="s">
        <v>301</v>
      </c>
      <c r="B105" s="63">
        <v>951</v>
      </c>
      <c r="C105" s="64"/>
      <c r="D105" s="64" t="s">
        <v>298</v>
      </c>
      <c r="E105" s="66">
        <v>2000</v>
      </c>
      <c r="F105" s="70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2"/>
      <c r="W105" s="73"/>
    </row>
    <row r="106" spans="1:23" ht="34.5" customHeight="1" thickBot="1">
      <c r="A106" s="67" t="s">
        <v>256</v>
      </c>
      <c r="B106" s="63">
        <v>951</v>
      </c>
      <c r="C106" s="64"/>
      <c r="D106" s="64" t="s">
        <v>299</v>
      </c>
      <c r="E106" s="66">
        <v>982.31757</v>
      </c>
      <c r="F106" s="70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2"/>
      <c r="W106" s="73"/>
    </row>
    <row r="107" spans="1:23" ht="16.5" thickBot="1">
      <c r="A107" s="13" t="s">
        <v>210</v>
      </c>
      <c r="B107" s="16">
        <v>951</v>
      </c>
      <c r="C107" s="11"/>
      <c r="D107" s="11" t="s">
        <v>134</v>
      </c>
      <c r="E107" s="145">
        <f>E108</f>
        <v>80729.99661</v>
      </c>
      <c r="F107" s="70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2"/>
      <c r="W107" s="73"/>
    </row>
    <row r="108" spans="1:23" ht="16.5" thickBot="1">
      <c r="A108" s="126" t="s">
        <v>17</v>
      </c>
      <c r="B108" s="127">
        <v>951</v>
      </c>
      <c r="C108" s="128"/>
      <c r="D108" s="127" t="s">
        <v>134</v>
      </c>
      <c r="E108" s="130">
        <f>E109+E112+E120</f>
        <v>80729.99661</v>
      </c>
      <c r="F108" s="70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2"/>
      <c r="W108" s="73"/>
    </row>
    <row r="109" spans="1:23" ht="16.5" thickBot="1">
      <c r="A109" s="5" t="s">
        <v>27</v>
      </c>
      <c r="B109" s="18">
        <v>951</v>
      </c>
      <c r="C109" s="6"/>
      <c r="D109" s="6" t="s">
        <v>135</v>
      </c>
      <c r="E109" s="7">
        <f>E110+E111</f>
        <v>34480.85</v>
      </c>
      <c r="F109" s="70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2"/>
      <c r="W109" s="73"/>
    </row>
    <row r="110" spans="1:23" ht="32.25" thickBot="1">
      <c r="A110" s="67" t="s">
        <v>44</v>
      </c>
      <c r="B110" s="63">
        <v>951</v>
      </c>
      <c r="C110" s="64"/>
      <c r="D110" s="64" t="s">
        <v>302</v>
      </c>
      <c r="E110" s="66">
        <f>390.70663+3.44337</f>
        <v>394.15000000000003</v>
      </c>
      <c r="F110" s="70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2"/>
      <c r="W110" s="73"/>
    </row>
    <row r="111" spans="1:23" ht="16.5" thickBot="1">
      <c r="A111" s="67" t="s">
        <v>248</v>
      </c>
      <c r="B111" s="63">
        <v>951</v>
      </c>
      <c r="C111" s="64"/>
      <c r="D111" s="64" t="s">
        <v>249</v>
      </c>
      <c r="E111" s="66">
        <v>34086.7</v>
      </c>
      <c r="F111" s="70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2"/>
      <c r="W111" s="73"/>
    </row>
    <row r="112" spans="1:23" ht="19.5" customHeight="1" thickBot="1">
      <c r="A112" s="57" t="s">
        <v>45</v>
      </c>
      <c r="B112" s="18">
        <v>951</v>
      </c>
      <c r="C112" s="6"/>
      <c r="D112" s="6" t="s">
        <v>136</v>
      </c>
      <c r="E112" s="7">
        <f>SUM(E113:E119)</f>
        <v>46239.14661</v>
      </c>
      <c r="F112" s="70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2"/>
      <c r="W112" s="73"/>
    </row>
    <row r="113" spans="1:23" ht="32.25" thickBot="1">
      <c r="A113" s="62" t="s">
        <v>46</v>
      </c>
      <c r="B113" s="63">
        <v>951</v>
      </c>
      <c r="C113" s="64"/>
      <c r="D113" s="64" t="s">
        <v>137</v>
      </c>
      <c r="E113" s="66">
        <v>13266.3</v>
      </c>
      <c r="F113" s="70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2"/>
      <c r="W113" s="73"/>
    </row>
    <row r="114" spans="1:23" ht="16.5" thickBot="1">
      <c r="A114" s="67" t="s">
        <v>99</v>
      </c>
      <c r="B114" s="63">
        <v>951</v>
      </c>
      <c r="C114" s="64"/>
      <c r="D114" s="64" t="s">
        <v>138</v>
      </c>
      <c r="E114" s="66">
        <v>20458.61356</v>
      </c>
      <c r="F114" s="70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2"/>
      <c r="W114" s="73"/>
    </row>
    <row r="115" spans="1:23" ht="32.25" thickBot="1">
      <c r="A115" s="62" t="s">
        <v>47</v>
      </c>
      <c r="B115" s="63">
        <v>951</v>
      </c>
      <c r="C115" s="64"/>
      <c r="D115" s="64" t="s">
        <v>139</v>
      </c>
      <c r="E115" s="66">
        <v>10708.9</v>
      </c>
      <c r="F115" s="70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2"/>
      <c r="W115" s="73"/>
    </row>
    <row r="116" spans="1:23" ht="32.25" thickBot="1">
      <c r="A116" s="62" t="s">
        <v>243</v>
      </c>
      <c r="B116" s="63">
        <v>951</v>
      </c>
      <c r="C116" s="64"/>
      <c r="D116" s="64" t="s">
        <v>244</v>
      </c>
      <c r="E116" s="66">
        <v>1654.71843</v>
      </c>
      <c r="F116" s="70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2"/>
      <c r="W116" s="73"/>
    </row>
    <row r="117" spans="1:23" ht="32.25" thickBot="1">
      <c r="A117" s="62" t="s">
        <v>165</v>
      </c>
      <c r="B117" s="63">
        <v>951</v>
      </c>
      <c r="C117" s="64"/>
      <c r="D117" s="64" t="s">
        <v>166</v>
      </c>
      <c r="E117" s="66">
        <v>0</v>
      </c>
      <c r="F117" s="70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2"/>
      <c r="W117" s="73"/>
    </row>
    <row r="118" spans="1:23" ht="32.25" thickBot="1">
      <c r="A118" s="114" t="s">
        <v>231</v>
      </c>
      <c r="B118" s="63">
        <v>951</v>
      </c>
      <c r="C118" s="64"/>
      <c r="D118" s="64" t="s">
        <v>232</v>
      </c>
      <c r="E118" s="66">
        <v>146.09618</v>
      </c>
      <c r="F118" s="70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2"/>
      <c r="W118" s="73"/>
    </row>
    <row r="119" spans="1:23" ht="48" thickBot="1">
      <c r="A119" s="114" t="s">
        <v>270</v>
      </c>
      <c r="B119" s="63">
        <v>951</v>
      </c>
      <c r="C119" s="64"/>
      <c r="D119" s="64" t="s">
        <v>269</v>
      </c>
      <c r="E119" s="66">
        <v>4.51844</v>
      </c>
      <c r="F119" s="70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2"/>
      <c r="W119" s="73"/>
    </row>
    <row r="120" spans="1:23" ht="32.25" thickBot="1">
      <c r="A120" s="57" t="s">
        <v>271</v>
      </c>
      <c r="B120" s="18">
        <v>951</v>
      </c>
      <c r="C120" s="6"/>
      <c r="D120" s="6" t="s">
        <v>273</v>
      </c>
      <c r="E120" s="7">
        <f>E121</f>
        <v>10</v>
      </c>
      <c r="F120" s="70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2"/>
      <c r="W120" s="73"/>
    </row>
    <row r="121" spans="1:23" ht="32.25" thickBot="1">
      <c r="A121" s="67" t="s">
        <v>272</v>
      </c>
      <c r="B121" s="63">
        <v>951</v>
      </c>
      <c r="C121" s="64"/>
      <c r="D121" s="64" t="s">
        <v>303</v>
      </c>
      <c r="E121" s="66">
        <v>10</v>
      </c>
      <c r="F121" s="70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2"/>
      <c r="W121" s="73"/>
    </row>
    <row r="122" spans="1:23" ht="35.25" customHeight="1" thickBot="1">
      <c r="A122" s="88" t="s">
        <v>211</v>
      </c>
      <c r="B122" s="16">
        <v>951</v>
      </c>
      <c r="C122" s="9"/>
      <c r="D122" s="9" t="s">
        <v>140</v>
      </c>
      <c r="E122" s="10">
        <f>E123</f>
        <v>0</v>
      </c>
      <c r="F122" s="70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2"/>
      <c r="W122" s="73"/>
    </row>
    <row r="123" spans="1:23" ht="16.5" thickBot="1">
      <c r="A123" s="126" t="s">
        <v>17</v>
      </c>
      <c r="B123" s="127">
        <v>951</v>
      </c>
      <c r="C123" s="128"/>
      <c r="D123" s="127" t="s">
        <v>140</v>
      </c>
      <c r="E123" s="130">
        <f>E124+E125</f>
        <v>0</v>
      </c>
      <c r="F123" s="70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2"/>
      <c r="W123" s="73"/>
    </row>
    <row r="124" spans="1:23" ht="34.5" customHeight="1" thickBot="1">
      <c r="A124" s="62" t="s">
        <v>37</v>
      </c>
      <c r="B124" s="63">
        <v>951</v>
      </c>
      <c r="C124" s="64"/>
      <c r="D124" s="64" t="s">
        <v>304</v>
      </c>
      <c r="E124" s="66">
        <v>0</v>
      </c>
      <c r="F124" s="70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2"/>
      <c r="W124" s="73"/>
    </row>
    <row r="125" spans="1:23" ht="34.5" customHeight="1" thickBot="1">
      <c r="A125" s="62" t="s">
        <v>167</v>
      </c>
      <c r="B125" s="63">
        <v>951</v>
      </c>
      <c r="C125" s="64"/>
      <c r="D125" s="64" t="s">
        <v>305</v>
      </c>
      <c r="E125" s="66">
        <v>0</v>
      </c>
      <c r="F125" s="70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2"/>
      <c r="W125" s="73"/>
    </row>
    <row r="126" spans="1:23" ht="49.5" customHeight="1" thickBot="1">
      <c r="A126" s="88" t="s">
        <v>212</v>
      </c>
      <c r="B126" s="16">
        <v>951</v>
      </c>
      <c r="C126" s="9"/>
      <c r="D126" s="9" t="s">
        <v>193</v>
      </c>
      <c r="E126" s="102">
        <f>E127</f>
        <v>73910.07943</v>
      </c>
      <c r="F126" s="70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2"/>
      <c r="W126" s="73"/>
    </row>
    <row r="127" spans="1:23" ht="25.5" customHeight="1" thickBot="1">
      <c r="A127" s="126" t="s">
        <v>17</v>
      </c>
      <c r="B127" s="85">
        <v>951</v>
      </c>
      <c r="C127" s="86"/>
      <c r="D127" s="86" t="s">
        <v>193</v>
      </c>
      <c r="E127" s="146">
        <f>E128+E129+E130+E131+E132+E135+E133+E134</f>
        <v>73910.07943</v>
      </c>
      <c r="F127" s="70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2"/>
      <c r="W127" s="73"/>
    </row>
    <row r="128" spans="1:23" ht="34.5" customHeight="1" thickBot="1">
      <c r="A128" s="62" t="s">
        <v>91</v>
      </c>
      <c r="B128" s="63">
        <v>951</v>
      </c>
      <c r="C128" s="64"/>
      <c r="D128" s="64" t="s">
        <v>306</v>
      </c>
      <c r="E128" s="101">
        <v>11304.69087</v>
      </c>
      <c r="F128" s="70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2"/>
      <c r="W128" s="73"/>
    </row>
    <row r="129" spans="1:23" ht="36.75" customHeight="1" thickBot="1">
      <c r="A129" s="62" t="s">
        <v>101</v>
      </c>
      <c r="B129" s="63">
        <v>951</v>
      </c>
      <c r="C129" s="64"/>
      <c r="D129" s="64" t="s">
        <v>307</v>
      </c>
      <c r="E129" s="101">
        <v>2503.66731</v>
      </c>
      <c r="F129" s="70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2"/>
      <c r="W129" s="73"/>
    </row>
    <row r="130" spans="1:23" ht="47.25" customHeight="1" thickBot="1">
      <c r="A130" s="62" t="s">
        <v>233</v>
      </c>
      <c r="B130" s="63">
        <v>951</v>
      </c>
      <c r="C130" s="64"/>
      <c r="D130" s="64" t="s">
        <v>234</v>
      </c>
      <c r="E130" s="101">
        <v>3692.78865</v>
      </c>
      <c r="F130" s="70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2"/>
      <c r="W130" s="73"/>
    </row>
    <row r="131" spans="1:23" ht="51.75" customHeight="1" thickBot="1">
      <c r="A131" s="62" t="s">
        <v>235</v>
      </c>
      <c r="B131" s="63">
        <v>951</v>
      </c>
      <c r="C131" s="64"/>
      <c r="D131" s="64" t="s">
        <v>236</v>
      </c>
      <c r="E131" s="101">
        <v>48900</v>
      </c>
      <c r="F131" s="70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2"/>
      <c r="W131" s="73"/>
    </row>
    <row r="132" spans="1:23" ht="36.75" customHeight="1" thickBot="1">
      <c r="A132" s="62" t="s">
        <v>237</v>
      </c>
      <c r="B132" s="63">
        <v>951</v>
      </c>
      <c r="C132" s="64"/>
      <c r="D132" s="64" t="s">
        <v>238</v>
      </c>
      <c r="E132" s="101">
        <v>3978</v>
      </c>
      <c r="F132" s="70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2"/>
      <c r="W132" s="73"/>
    </row>
    <row r="133" spans="1:23" ht="36.75" customHeight="1" thickBot="1">
      <c r="A133" s="62" t="s">
        <v>274</v>
      </c>
      <c r="B133" s="63">
        <v>951</v>
      </c>
      <c r="C133" s="64"/>
      <c r="D133" s="64" t="s">
        <v>275</v>
      </c>
      <c r="E133" s="101">
        <v>109.4786</v>
      </c>
      <c r="F133" s="70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2"/>
      <c r="W133" s="73"/>
    </row>
    <row r="134" spans="1:23" ht="36.75" customHeight="1" thickBot="1">
      <c r="A134" s="62" t="s">
        <v>276</v>
      </c>
      <c r="B134" s="63">
        <v>951</v>
      </c>
      <c r="C134" s="64"/>
      <c r="D134" s="64" t="s">
        <v>277</v>
      </c>
      <c r="E134" s="101">
        <v>3298.423</v>
      </c>
      <c r="F134" s="70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2"/>
      <c r="W134" s="73"/>
    </row>
    <row r="135" spans="1:23" ht="36.75" customHeight="1" thickBot="1">
      <c r="A135" s="62" t="s">
        <v>258</v>
      </c>
      <c r="B135" s="63">
        <v>951</v>
      </c>
      <c r="C135" s="64"/>
      <c r="D135" s="64" t="s">
        <v>257</v>
      </c>
      <c r="E135" s="101">
        <v>123.031</v>
      </c>
      <c r="F135" s="70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2"/>
      <c r="W135" s="73"/>
    </row>
    <row r="136" spans="1:23" ht="35.25" customHeight="1" thickBot="1">
      <c r="A136" s="88" t="s">
        <v>213</v>
      </c>
      <c r="B136" s="16" t="s">
        <v>2</v>
      </c>
      <c r="C136" s="9"/>
      <c r="D136" s="9" t="s">
        <v>168</v>
      </c>
      <c r="E136" s="102">
        <f>E137</f>
        <v>20</v>
      </c>
      <c r="F136" s="70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2"/>
      <c r="W136" s="73"/>
    </row>
    <row r="137" spans="1:23" ht="17.25" customHeight="1" thickBot="1">
      <c r="A137" s="126" t="s">
        <v>17</v>
      </c>
      <c r="B137" s="85" t="s">
        <v>2</v>
      </c>
      <c r="C137" s="86"/>
      <c r="D137" s="86" t="s">
        <v>169</v>
      </c>
      <c r="E137" s="113">
        <f>E138+E139</f>
        <v>20</v>
      </c>
      <c r="F137" s="70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2"/>
      <c r="W137" s="73"/>
    </row>
    <row r="138" spans="1:23" ht="17.25" customHeight="1" thickBot="1">
      <c r="A138" s="62" t="s">
        <v>100</v>
      </c>
      <c r="B138" s="118">
        <v>951</v>
      </c>
      <c r="C138" s="119"/>
      <c r="D138" s="119" t="s">
        <v>308</v>
      </c>
      <c r="E138" s="115">
        <v>0</v>
      </c>
      <c r="F138" s="70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2"/>
      <c r="W138" s="73"/>
    </row>
    <row r="139" spans="1:23" ht="17.25" customHeight="1" thickBot="1">
      <c r="A139" s="67" t="s">
        <v>99</v>
      </c>
      <c r="B139" s="118">
        <v>953</v>
      </c>
      <c r="C139" s="119"/>
      <c r="D139" s="119" t="s">
        <v>309</v>
      </c>
      <c r="E139" s="115">
        <v>20</v>
      </c>
      <c r="F139" s="70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2"/>
      <c r="W139" s="73"/>
    </row>
    <row r="140" spans="1:23" ht="33" customHeight="1" thickBot="1">
      <c r="A140" s="88" t="s">
        <v>214</v>
      </c>
      <c r="B140" s="16">
        <v>951</v>
      </c>
      <c r="C140" s="9"/>
      <c r="D140" s="9" t="s">
        <v>184</v>
      </c>
      <c r="E140" s="102">
        <f>E141</f>
        <v>12594.98487</v>
      </c>
      <c r="F140" s="70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2"/>
      <c r="W140" s="73"/>
    </row>
    <row r="141" spans="1:23" ht="17.25" customHeight="1" thickBot="1">
      <c r="A141" s="126" t="s">
        <v>17</v>
      </c>
      <c r="B141" s="85">
        <v>951</v>
      </c>
      <c r="C141" s="86"/>
      <c r="D141" s="86" t="s">
        <v>185</v>
      </c>
      <c r="E141" s="113">
        <f>E142</f>
        <v>12594.98487</v>
      </c>
      <c r="F141" s="70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2"/>
      <c r="W141" s="73"/>
    </row>
    <row r="142" spans="1:23" ht="17.25" customHeight="1" thickBot="1">
      <c r="A142" s="62" t="s">
        <v>186</v>
      </c>
      <c r="B142" s="118">
        <v>951</v>
      </c>
      <c r="C142" s="119"/>
      <c r="D142" s="119" t="s">
        <v>310</v>
      </c>
      <c r="E142" s="115">
        <v>12594.98487</v>
      </c>
      <c r="F142" s="70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2"/>
      <c r="W142" s="73"/>
    </row>
    <row r="143" spans="1:23" ht="36.75" customHeight="1" thickBot="1">
      <c r="A143" s="88" t="s">
        <v>215</v>
      </c>
      <c r="B143" s="16">
        <v>951</v>
      </c>
      <c r="C143" s="9"/>
      <c r="D143" s="9" t="s">
        <v>187</v>
      </c>
      <c r="E143" s="102">
        <f>E144</f>
        <v>10</v>
      </c>
      <c r="F143" s="70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2"/>
      <c r="W143" s="73"/>
    </row>
    <row r="144" spans="1:23" ht="17.25" customHeight="1" thickBot="1">
      <c r="A144" s="126" t="s">
        <v>17</v>
      </c>
      <c r="B144" s="85">
        <v>951</v>
      </c>
      <c r="C144" s="86"/>
      <c r="D144" s="86" t="s">
        <v>188</v>
      </c>
      <c r="E144" s="113">
        <f>E145</f>
        <v>10</v>
      </c>
      <c r="F144" s="70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2"/>
      <c r="W144" s="73"/>
    </row>
    <row r="145" spans="1:23" ht="17.25" customHeight="1" thickBot="1">
      <c r="A145" s="62" t="s">
        <v>186</v>
      </c>
      <c r="B145" s="118">
        <v>951</v>
      </c>
      <c r="C145" s="119"/>
      <c r="D145" s="119" t="s">
        <v>188</v>
      </c>
      <c r="E145" s="115">
        <v>10</v>
      </c>
      <c r="F145" s="70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2"/>
      <c r="W145" s="73"/>
    </row>
    <row r="146" spans="1:23" ht="38.25" customHeight="1" thickBot="1">
      <c r="A146" s="88" t="s">
        <v>216</v>
      </c>
      <c r="B146" s="16">
        <v>951</v>
      </c>
      <c r="C146" s="9"/>
      <c r="D146" s="9" t="s">
        <v>189</v>
      </c>
      <c r="E146" s="102">
        <f>E147</f>
        <v>41880.72747</v>
      </c>
      <c r="F146" s="70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2"/>
      <c r="W146" s="73"/>
    </row>
    <row r="147" spans="1:23" ht="17.25" customHeight="1" thickBot="1">
      <c r="A147" s="126" t="s">
        <v>17</v>
      </c>
      <c r="B147" s="85">
        <v>951</v>
      </c>
      <c r="C147" s="86"/>
      <c r="D147" s="86" t="s">
        <v>190</v>
      </c>
      <c r="E147" s="113">
        <f>E148+E149</f>
        <v>41880.72747</v>
      </c>
      <c r="F147" s="70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2"/>
      <c r="W147" s="73"/>
    </row>
    <row r="148" spans="1:23" ht="17.25" customHeight="1" thickBot="1">
      <c r="A148" s="62" t="s">
        <v>186</v>
      </c>
      <c r="B148" s="118">
        <v>951</v>
      </c>
      <c r="C148" s="119"/>
      <c r="D148" s="119" t="s">
        <v>311</v>
      </c>
      <c r="E148" s="115">
        <f>27537.9897-27.31481</f>
        <v>27510.67489</v>
      </c>
      <c r="F148" s="70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2"/>
      <c r="W148" s="73"/>
    </row>
    <row r="149" spans="1:23" ht="17.25" customHeight="1" thickBot="1">
      <c r="A149" s="62" t="s">
        <v>239</v>
      </c>
      <c r="B149" s="118">
        <v>951</v>
      </c>
      <c r="C149" s="119"/>
      <c r="D149" s="119" t="s">
        <v>240</v>
      </c>
      <c r="E149" s="115">
        <v>14370.05258</v>
      </c>
      <c r="F149" s="70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2"/>
      <c r="W149" s="73"/>
    </row>
    <row r="150" spans="1:23" ht="39" customHeight="1" thickBot="1">
      <c r="A150" s="82" t="s">
        <v>28</v>
      </c>
      <c r="B150" s="80" t="s">
        <v>2</v>
      </c>
      <c r="C150" s="132"/>
      <c r="D150" s="132" t="s">
        <v>141</v>
      </c>
      <c r="E150" s="147">
        <f>E151+E205</f>
        <v>159447.41165</v>
      </c>
      <c r="F150" s="70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2"/>
      <c r="W150" s="73"/>
    </row>
    <row r="151" spans="1:23" ht="35.25" customHeight="1" thickBot="1">
      <c r="A151" s="126" t="s">
        <v>17</v>
      </c>
      <c r="B151" s="127">
        <v>951</v>
      </c>
      <c r="C151" s="128"/>
      <c r="D151" s="127" t="s">
        <v>141</v>
      </c>
      <c r="E151" s="103">
        <f>E152+E153+E157+E161+E164+E165+E175+E177+E188+E190+E192+E194+E196+E198+E200+E202+E185+E159+E163+E179+E183+E181</f>
        <v>137914.07081</v>
      </c>
      <c r="F151" s="70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2"/>
      <c r="W151" s="73"/>
    </row>
    <row r="152" spans="1:23" ht="16.5" thickBot="1">
      <c r="A152" s="8" t="s">
        <v>29</v>
      </c>
      <c r="B152" s="16">
        <v>951</v>
      </c>
      <c r="C152" s="9"/>
      <c r="D152" s="9" t="s">
        <v>142</v>
      </c>
      <c r="E152" s="10">
        <v>2610.67446</v>
      </c>
      <c r="F152" s="70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2"/>
      <c r="W152" s="73"/>
    </row>
    <row r="153" spans="1:23" ht="48" thickBot="1">
      <c r="A153" s="8" t="s">
        <v>5</v>
      </c>
      <c r="B153" s="16">
        <v>951</v>
      </c>
      <c r="C153" s="9"/>
      <c r="D153" s="9" t="s">
        <v>141</v>
      </c>
      <c r="E153" s="102">
        <f>E154+E155+E156</f>
        <v>4767.25124</v>
      </c>
      <c r="F153" s="121" t="e">
        <f>#REF!+#REF!+F177+F179+#REF!+#REF!+#REF!+#REF!+#REF!+#REF!+#REF!+F202</f>
        <v>#REF!</v>
      </c>
      <c r="G153" s="24" t="e">
        <f>#REF!+#REF!+G177+G179+#REF!+#REF!+#REF!+#REF!+#REF!+#REF!+#REF!+G202</f>
        <v>#REF!</v>
      </c>
      <c r="H153" s="24" t="e">
        <f>#REF!+#REF!+H177+H179+#REF!+#REF!+#REF!+#REF!+#REF!+#REF!+#REF!+H202</f>
        <v>#REF!</v>
      </c>
      <c r="I153" s="24" t="e">
        <f>#REF!+#REF!+I177+I179+#REF!+#REF!+#REF!+#REF!+#REF!+#REF!+#REF!+I202</f>
        <v>#REF!</v>
      </c>
      <c r="J153" s="24" t="e">
        <f>#REF!+#REF!+J177+J179+#REF!+#REF!+#REF!+#REF!+#REF!+#REF!+#REF!+J202</f>
        <v>#REF!</v>
      </c>
      <c r="K153" s="24" t="e">
        <f>#REF!+#REF!+K177+K179+#REF!+#REF!+#REF!+#REF!+#REF!+#REF!+#REF!+K202</f>
        <v>#REF!</v>
      </c>
      <c r="L153" s="24" t="e">
        <f>#REF!+#REF!+L177+L179+#REF!+#REF!+#REF!+#REF!+#REF!+#REF!+#REF!+L202</f>
        <v>#REF!</v>
      </c>
      <c r="M153" s="24" t="e">
        <f>#REF!+#REF!+M177+M179+#REF!+#REF!+#REF!+#REF!+#REF!+#REF!+#REF!+M202</f>
        <v>#REF!</v>
      </c>
      <c r="N153" s="24" t="e">
        <f>#REF!+#REF!+N177+N179+#REF!+#REF!+#REF!+#REF!+#REF!+#REF!+#REF!+N202</f>
        <v>#REF!</v>
      </c>
      <c r="O153" s="24" t="e">
        <f>#REF!+#REF!+O177+O179+#REF!+#REF!+#REF!+#REF!+#REF!+#REF!+#REF!+O202</f>
        <v>#REF!</v>
      </c>
      <c r="P153" s="24" t="e">
        <f>#REF!+#REF!+P177+P179+#REF!+#REF!+#REF!+#REF!+#REF!+#REF!+#REF!+P202</f>
        <v>#REF!</v>
      </c>
      <c r="Q153" s="24" t="e">
        <f>#REF!+#REF!+Q177+Q179+#REF!+#REF!+#REF!+#REF!+#REF!+#REF!+#REF!+Q202</f>
        <v>#REF!</v>
      </c>
      <c r="R153" s="24" t="e">
        <f>#REF!+#REF!+R177+R179+#REF!+#REF!+#REF!+#REF!+#REF!+#REF!+#REF!+R202</f>
        <v>#REF!</v>
      </c>
      <c r="S153" s="24" t="e">
        <f>#REF!+#REF!+S177+S179+#REF!+#REF!+#REF!+#REF!+#REF!+#REF!+#REF!+S202</f>
        <v>#REF!</v>
      </c>
      <c r="T153" s="24" t="e">
        <f>#REF!+#REF!+T177+T179+#REF!+#REF!+#REF!+#REF!+#REF!+#REF!+#REF!+T202</f>
        <v>#REF!</v>
      </c>
      <c r="U153" s="24" t="e">
        <f>#REF!+#REF!+U177+U179+#REF!+#REF!+#REF!+#REF!+#REF!+#REF!+#REF!+U202</f>
        <v>#REF!</v>
      </c>
      <c r="V153" s="46" t="e">
        <f>#REF!+#REF!+V177+V179+#REF!+#REF!+#REF!+#REF!+#REF!+#REF!+#REF!+V202</f>
        <v>#REF!</v>
      </c>
      <c r="W153" s="45" t="e">
        <f>V153/E151*100</f>
        <v>#REF!</v>
      </c>
    </row>
    <row r="154" spans="1:23" ht="20.25" customHeight="1" outlineLevel="3" thickBot="1">
      <c r="A154" s="83" t="s">
        <v>87</v>
      </c>
      <c r="B154" s="84">
        <v>951</v>
      </c>
      <c r="C154" s="64"/>
      <c r="D154" s="64" t="s">
        <v>143</v>
      </c>
      <c r="E154" s="101">
        <v>2623.20801</v>
      </c>
      <c r="F154" s="122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47"/>
      <c r="W154" s="45"/>
    </row>
    <row r="155" spans="1:23" ht="18.75" customHeight="1" outlineLevel="6" thickBot="1">
      <c r="A155" s="62" t="s">
        <v>88</v>
      </c>
      <c r="B155" s="63">
        <v>951</v>
      </c>
      <c r="C155" s="64"/>
      <c r="D155" s="64" t="s">
        <v>144</v>
      </c>
      <c r="E155" s="101">
        <v>2144.04323</v>
      </c>
      <c r="F155" s="123" t="e">
        <f>#REF!</f>
        <v>#REF!</v>
      </c>
      <c r="G155" s="26" t="e">
        <f>#REF!</f>
        <v>#REF!</v>
      </c>
      <c r="H155" s="26" t="e">
        <f>#REF!</f>
        <v>#REF!</v>
      </c>
      <c r="I155" s="26" t="e">
        <f>#REF!</f>
        <v>#REF!</v>
      </c>
      <c r="J155" s="26" t="e">
        <f>#REF!</f>
        <v>#REF!</v>
      </c>
      <c r="K155" s="26" t="e">
        <f>#REF!</f>
        <v>#REF!</v>
      </c>
      <c r="L155" s="26" t="e">
        <f>#REF!</f>
        <v>#REF!</v>
      </c>
      <c r="M155" s="26" t="e">
        <f>#REF!</f>
        <v>#REF!</v>
      </c>
      <c r="N155" s="26" t="e">
        <f>#REF!</f>
        <v>#REF!</v>
      </c>
      <c r="O155" s="26" t="e">
        <f>#REF!</f>
        <v>#REF!</v>
      </c>
      <c r="P155" s="26" t="e">
        <f>#REF!</f>
        <v>#REF!</v>
      </c>
      <c r="Q155" s="26" t="e">
        <f>#REF!</f>
        <v>#REF!</v>
      </c>
      <c r="R155" s="26" t="e">
        <f>#REF!</f>
        <v>#REF!</v>
      </c>
      <c r="S155" s="26" t="e">
        <f>#REF!</f>
        <v>#REF!</v>
      </c>
      <c r="T155" s="26" t="e">
        <f>#REF!</f>
        <v>#REF!</v>
      </c>
      <c r="U155" s="26" t="e">
        <f>#REF!</f>
        <v>#REF!</v>
      </c>
      <c r="V155" s="50" t="e">
        <f>#REF!</f>
        <v>#REF!</v>
      </c>
      <c r="W155" s="45" t="e">
        <f>V155/E154*100</f>
        <v>#REF!</v>
      </c>
    </row>
    <row r="156" spans="1:23" ht="21.75" customHeight="1" outlineLevel="6" thickBot="1">
      <c r="A156" s="62" t="s">
        <v>82</v>
      </c>
      <c r="B156" s="63">
        <v>951</v>
      </c>
      <c r="C156" s="64"/>
      <c r="D156" s="64" t="s">
        <v>145</v>
      </c>
      <c r="E156" s="101">
        <v>0</v>
      </c>
      <c r="F156" s="41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54"/>
      <c r="W156" s="45"/>
    </row>
    <row r="157" spans="1:23" ht="19.5" customHeight="1" outlineLevel="6" thickBot="1">
      <c r="A157" s="8" t="s">
        <v>6</v>
      </c>
      <c r="B157" s="16">
        <v>951</v>
      </c>
      <c r="C157" s="9"/>
      <c r="D157" s="9" t="s">
        <v>141</v>
      </c>
      <c r="E157" s="10">
        <f>E158</f>
        <v>10292.39796</v>
      </c>
      <c r="F157" s="41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54"/>
      <c r="W157" s="45"/>
    </row>
    <row r="158" spans="1:23" ht="19.5" customHeight="1" outlineLevel="6" thickBot="1">
      <c r="A158" s="83" t="s">
        <v>83</v>
      </c>
      <c r="B158" s="63">
        <v>951</v>
      </c>
      <c r="C158" s="64"/>
      <c r="D158" s="64" t="s">
        <v>143</v>
      </c>
      <c r="E158" s="101">
        <f>10268.52652+23.87144</f>
        <v>10292.39796</v>
      </c>
      <c r="F158" s="41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54"/>
      <c r="W158" s="45"/>
    </row>
    <row r="159" spans="1:23" ht="21" customHeight="1" outlineLevel="6" thickBot="1">
      <c r="A159" s="8" t="s">
        <v>78</v>
      </c>
      <c r="B159" s="16">
        <v>951</v>
      </c>
      <c r="C159" s="9"/>
      <c r="D159" s="9" t="s">
        <v>141</v>
      </c>
      <c r="E159" s="10">
        <f>E160</f>
        <v>28.025</v>
      </c>
      <c r="F159" s="23">
        <v>96</v>
      </c>
      <c r="G159" s="7">
        <v>96</v>
      </c>
      <c r="H159" s="7">
        <v>96</v>
      </c>
      <c r="I159" s="7">
        <v>96</v>
      </c>
      <c r="J159" s="7">
        <v>96</v>
      </c>
      <c r="K159" s="7">
        <v>96</v>
      </c>
      <c r="L159" s="7">
        <v>96</v>
      </c>
      <c r="M159" s="7">
        <v>96</v>
      </c>
      <c r="N159" s="7">
        <v>96</v>
      </c>
      <c r="O159" s="7">
        <v>96</v>
      </c>
      <c r="P159" s="7">
        <v>96</v>
      </c>
      <c r="Q159" s="7">
        <v>96</v>
      </c>
      <c r="R159" s="7">
        <v>96</v>
      </c>
      <c r="S159" s="7">
        <v>96</v>
      </c>
      <c r="T159" s="7">
        <v>96</v>
      </c>
      <c r="U159" s="33">
        <v>96</v>
      </c>
      <c r="V159" s="49">
        <v>141</v>
      </c>
      <c r="W159" s="45">
        <f>V159/E157*100</f>
        <v>1.3699431419964254</v>
      </c>
    </row>
    <row r="160" spans="1:23" ht="37.5" customHeight="1" outlineLevel="3" thickBot="1">
      <c r="A160" s="62" t="s">
        <v>79</v>
      </c>
      <c r="B160" s="63">
        <v>951</v>
      </c>
      <c r="C160" s="64"/>
      <c r="D160" s="64" t="s">
        <v>146</v>
      </c>
      <c r="E160" s="66">
        <v>28.025</v>
      </c>
      <c r="F160" s="122" t="e">
        <f>#REF!</f>
        <v>#REF!</v>
      </c>
      <c r="G160" s="27" t="e">
        <f>#REF!</f>
        <v>#REF!</v>
      </c>
      <c r="H160" s="27" t="e">
        <f>#REF!</f>
        <v>#REF!</v>
      </c>
      <c r="I160" s="27" t="e">
        <f>#REF!</f>
        <v>#REF!</v>
      </c>
      <c r="J160" s="27" t="e">
        <f>#REF!</f>
        <v>#REF!</v>
      </c>
      <c r="K160" s="27" t="e">
        <f>#REF!</f>
        <v>#REF!</v>
      </c>
      <c r="L160" s="27" t="e">
        <f>#REF!</f>
        <v>#REF!</v>
      </c>
      <c r="M160" s="27" t="e">
        <f>#REF!</f>
        <v>#REF!</v>
      </c>
      <c r="N160" s="27" t="e">
        <f>#REF!</f>
        <v>#REF!</v>
      </c>
      <c r="O160" s="27" t="e">
        <f>#REF!</f>
        <v>#REF!</v>
      </c>
      <c r="P160" s="27" t="e">
        <f>#REF!</f>
        <v>#REF!</v>
      </c>
      <c r="Q160" s="27" t="e">
        <f>#REF!</f>
        <v>#REF!</v>
      </c>
      <c r="R160" s="27" t="e">
        <f>#REF!</f>
        <v>#REF!</v>
      </c>
      <c r="S160" s="27" t="e">
        <f>#REF!</f>
        <v>#REF!</v>
      </c>
      <c r="T160" s="27" t="e">
        <f>#REF!</f>
        <v>#REF!</v>
      </c>
      <c r="U160" s="27" t="e">
        <f>#REF!</f>
        <v>#REF!</v>
      </c>
      <c r="V160" s="51" t="e">
        <f>#REF!</f>
        <v>#REF!</v>
      </c>
      <c r="W160" s="45" t="e">
        <f>V160/E158*100</f>
        <v>#REF!</v>
      </c>
    </row>
    <row r="161" spans="1:23" ht="18.75" customHeight="1" outlineLevel="3" thickBot="1">
      <c r="A161" s="8" t="s">
        <v>7</v>
      </c>
      <c r="B161" s="16">
        <v>951</v>
      </c>
      <c r="C161" s="9"/>
      <c r="D161" s="9" t="s">
        <v>141</v>
      </c>
      <c r="E161" s="10">
        <f>E162</f>
        <v>7136.5534</v>
      </c>
      <c r="F161" s="98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100"/>
      <c r="W161" s="45"/>
    </row>
    <row r="162" spans="1:23" ht="33" customHeight="1" outlineLevel="3" thickBot="1">
      <c r="A162" s="83" t="s">
        <v>84</v>
      </c>
      <c r="B162" s="63">
        <v>951</v>
      </c>
      <c r="C162" s="64"/>
      <c r="D162" s="64" t="s">
        <v>143</v>
      </c>
      <c r="E162" s="66">
        <v>7136.5534</v>
      </c>
      <c r="F162" s="98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100"/>
      <c r="W162" s="45"/>
    </row>
    <row r="163" spans="1:23" ht="20.25" customHeight="1" outlineLevel="5" thickBot="1">
      <c r="A163" s="109" t="s">
        <v>92</v>
      </c>
      <c r="B163" s="16">
        <v>951</v>
      </c>
      <c r="C163" s="9"/>
      <c r="D163" s="9" t="s">
        <v>147</v>
      </c>
      <c r="E163" s="10">
        <v>0</v>
      </c>
      <c r="F163" s="41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54"/>
      <c r="W163" s="45"/>
    </row>
    <row r="164" spans="1:23" ht="32.25" outlineLevel="4" thickBot="1">
      <c r="A164" s="8" t="s">
        <v>30</v>
      </c>
      <c r="B164" s="16">
        <v>951</v>
      </c>
      <c r="C164" s="9"/>
      <c r="D164" s="9" t="s">
        <v>322</v>
      </c>
      <c r="E164" s="10">
        <v>7625.22984</v>
      </c>
      <c r="F164" s="124" t="e">
        <f>#REF!</f>
        <v>#REF!</v>
      </c>
      <c r="G164" s="28" t="e">
        <f>#REF!</f>
        <v>#REF!</v>
      </c>
      <c r="H164" s="28" t="e">
        <f>#REF!</f>
        <v>#REF!</v>
      </c>
      <c r="I164" s="28" t="e">
        <f>#REF!</f>
        <v>#REF!</v>
      </c>
      <c r="J164" s="28" t="e">
        <f>#REF!</f>
        <v>#REF!</v>
      </c>
      <c r="K164" s="28" t="e">
        <f>#REF!</f>
        <v>#REF!</v>
      </c>
      <c r="L164" s="28" t="e">
        <f>#REF!</f>
        <v>#REF!</v>
      </c>
      <c r="M164" s="28" t="e">
        <f>#REF!</f>
        <v>#REF!</v>
      </c>
      <c r="N164" s="28" t="e">
        <f>#REF!</f>
        <v>#REF!</v>
      </c>
      <c r="O164" s="28" t="e">
        <f>#REF!</f>
        <v>#REF!</v>
      </c>
      <c r="P164" s="28" t="e">
        <f>#REF!</f>
        <v>#REF!</v>
      </c>
      <c r="Q164" s="28" t="e">
        <f>#REF!</f>
        <v>#REF!</v>
      </c>
      <c r="R164" s="28" t="e">
        <f>#REF!</f>
        <v>#REF!</v>
      </c>
      <c r="S164" s="28" t="e">
        <f>#REF!</f>
        <v>#REF!</v>
      </c>
      <c r="T164" s="28" t="e">
        <f>#REF!</f>
        <v>#REF!</v>
      </c>
      <c r="U164" s="28" t="e">
        <f>#REF!</f>
        <v>#REF!</v>
      </c>
      <c r="V164" s="48" t="e">
        <f>#REF!</f>
        <v>#REF!</v>
      </c>
      <c r="W164" s="45" t="e">
        <f>V164/E162*100</f>
        <v>#REF!</v>
      </c>
    </row>
    <row r="165" spans="1:23" ht="16.5" outlineLevel="4" thickBot="1">
      <c r="A165" s="8" t="s">
        <v>8</v>
      </c>
      <c r="B165" s="16">
        <v>951</v>
      </c>
      <c r="C165" s="9"/>
      <c r="D165" s="9" t="s">
        <v>141</v>
      </c>
      <c r="E165" s="144">
        <f>E166+E167+E169+E171+E172+E173+E168+E170+E174</f>
        <v>71399.42861000003</v>
      </c>
      <c r="F165" s="41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108"/>
      <c r="W165" s="45"/>
    </row>
    <row r="166" spans="1:23" ht="16.5" outlineLevel="5" thickBot="1">
      <c r="A166" s="62" t="s">
        <v>9</v>
      </c>
      <c r="B166" s="63">
        <v>951</v>
      </c>
      <c r="C166" s="64"/>
      <c r="D166" s="64" t="s">
        <v>148</v>
      </c>
      <c r="E166" s="112">
        <v>2651.06</v>
      </c>
      <c r="F166" s="23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33"/>
      <c r="V166" s="49">
        <v>0</v>
      </c>
      <c r="W166" s="45">
        <f>V166/E164*100</f>
        <v>0</v>
      </c>
    </row>
    <row r="167" spans="1:23" ht="19.5" customHeight="1" outlineLevel="5" thickBot="1">
      <c r="A167" s="83" t="s">
        <v>84</v>
      </c>
      <c r="B167" s="63">
        <v>951</v>
      </c>
      <c r="C167" s="64"/>
      <c r="D167" s="64" t="s">
        <v>143</v>
      </c>
      <c r="E167" s="112">
        <v>24296.09417</v>
      </c>
      <c r="F167" s="41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54"/>
      <c r="W167" s="45"/>
    </row>
    <row r="168" spans="1:23" ht="16.5" outlineLevel="5" thickBot="1">
      <c r="A168" s="62" t="s">
        <v>82</v>
      </c>
      <c r="B168" s="63">
        <v>951</v>
      </c>
      <c r="C168" s="64"/>
      <c r="D168" s="64" t="s">
        <v>145</v>
      </c>
      <c r="E168" s="112">
        <v>268.60184</v>
      </c>
      <c r="F168" s="23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33"/>
      <c r="V168" s="49">
        <v>9539.0701</v>
      </c>
      <c r="W168" s="45">
        <f>V168/E167*100</f>
        <v>39.26174319730175</v>
      </c>
    </row>
    <row r="169" spans="1:23" ht="19.5" customHeight="1" outlineLevel="4" thickBot="1">
      <c r="A169" s="62" t="s">
        <v>31</v>
      </c>
      <c r="B169" s="63">
        <v>951</v>
      </c>
      <c r="C169" s="64"/>
      <c r="D169" s="64" t="s">
        <v>149</v>
      </c>
      <c r="E169" s="66">
        <v>40314.42597</v>
      </c>
      <c r="F169" s="41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58"/>
      <c r="W169" s="45"/>
    </row>
    <row r="170" spans="1:23" ht="19.5" customHeight="1" outlineLevel="4" thickBot="1">
      <c r="A170" s="62" t="s">
        <v>43</v>
      </c>
      <c r="B170" s="63">
        <v>951</v>
      </c>
      <c r="C170" s="64"/>
      <c r="D170" s="64" t="s">
        <v>242</v>
      </c>
      <c r="E170" s="66">
        <v>800.73201</v>
      </c>
      <c r="F170" s="41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58"/>
      <c r="W170" s="45"/>
    </row>
    <row r="171" spans="1:23" ht="32.25" outlineLevel="5" thickBot="1">
      <c r="A171" s="67" t="s">
        <v>32</v>
      </c>
      <c r="B171" s="63">
        <v>951</v>
      </c>
      <c r="C171" s="64"/>
      <c r="D171" s="64" t="s">
        <v>150</v>
      </c>
      <c r="E171" s="112">
        <v>1137.906</v>
      </c>
      <c r="F171" s="41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54"/>
      <c r="W171" s="45"/>
    </row>
    <row r="172" spans="1:23" ht="32.25" outlineLevel="5" thickBot="1">
      <c r="A172" s="67" t="s">
        <v>33</v>
      </c>
      <c r="B172" s="63">
        <v>951</v>
      </c>
      <c r="C172" s="64"/>
      <c r="D172" s="64" t="s">
        <v>151</v>
      </c>
      <c r="E172" s="112">
        <v>747.1569999999999</v>
      </c>
      <c r="F172" s="41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54"/>
      <c r="W172" s="45"/>
    </row>
    <row r="173" spans="1:23" ht="32.25" outlineLevel="6" thickBot="1">
      <c r="A173" s="67" t="s">
        <v>34</v>
      </c>
      <c r="B173" s="63">
        <v>951</v>
      </c>
      <c r="C173" s="64"/>
      <c r="D173" s="64" t="s">
        <v>152</v>
      </c>
      <c r="E173" s="112">
        <v>739.0169999999999</v>
      </c>
      <c r="F173" s="61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54"/>
      <c r="W173" s="45"/>
    </row>
    <row r="174" spans="1:23" ht="71.25" customHeight="1" outlineLevel="6" thickBot="1">
      <c r="A174" s="67" t="s">
        <v>259</v>
      </c>
      <c r="B174" s="63">
        <v>951</v>
      </c>
      <c r="C174" s="64"/>
      <c r="D174" s="64" t="s">
        <v>260</v>
      </c>
      <c r="E174" s="112">
        <v>444.43462</v>
      </c>
      <c r="F174" s="61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54"/>
      <c r="W174" s="45"/>
    </row>
    <row r="175" spans="1:23" ht="20.25" customHeight="1" outlineLevel="6" thickBot="1">
      <c r="A175" s="8" t="s">
        <v>22</v>
      </c>
      <c r="B175" s="16">
        <v>951</v>
      </c>
      <c r="C175" s="9" t="s">
        <v>2</v>
      </c>
      <c r="D175" s="9" t="s">
        <v>153</v>
      </c>
      <c r="E175" s="10">
        <f>E176</f>
        <v>1943.634</v>
      </c>
      <c r="F175" s="61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54"/>
      <c r="W175" s="45"/>
    </row>
    <row r="176" spans="1:23" ht="34.5" customHeight="1" outlineLevel="6" thickBot="1">
      <c r="A176" s="62" t="s">
        <v>13</v>
      </c>
      <c r="B176" s="63">
        <v>951</v>
      </c>
      <c r="C176" s="64" t="s">
        <v>2</v>
      </c>
      <c r="D176" s="64" t="s">
        <v>154</v>
      </c>
      <c r="E176" s="66">
        <v>1943.634</v>
      </c>
      <c r="F176" s="61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54"/>
      <c r="W176" s="45"/>
    </row>
    <row r="177" spans="1:23" ht="18" customHeight="1" outlineLevel="6" thickBot="1">
      <c r="A177" s="8" t="s">
        <v>10</v>
      </c>
      <c r="B177" s="16">
        <v>951</v>
      </c>
      <c r="C177" s="9"/>
      <c r="D177" s="9" t="s">
        <v>153</v>
      </c>
      <c r="E177" s="10">
        <f>E178</f>
        <v>40.536</v>
      </c>
      <c r="F177" s="125" t="e">
        <f>#REF!+#REF!</f>
        <v>#REF!</v>
      </c>
      <c r="G177" s="25" t="e">
        <f>#REF!+#REF!</f>
        <v>#REF!</v>
      </c>
      <c r="H177" s="25" t="e">
        <f>#REF!+#REF!</f>
        <v>#REF!</v>
      </c>
      <c r="I177" s="25" t="e">
        <f>#REF!+#REF!</f>
        <v>#REF!</v>
      </c>
      <c r="J177" s="25" t="e">
        <f>#REF!+#REF!</f>
        <v>#REF!</v>
      </c>
      <c r="K177" s="25" t="e">
        <f>#REF!+#REF!</f>
        <v>#REF!</v>
      </c>
      <c r="L177" s="25" t="e">
        <f>#REF!+#REF!</f>
        <v>#REF!</v>
      </c>
      <c r="M177" s="25" t="e">
        <f>#REF!+#REF!</f>
        <v>#REF!</v>
      </c>
      <c r="N177" s="25" t="e">
        <f>#REF!+#REF!</f>
        <v>#REF!</v>
      </c>
      <c r="O177" s="25" t="e">
        <f>#REF!+#REF!</f>
        <v>#REF!</v>
      </c>
      <c r="P177" s="25" t="e">
        <f>#REF!+#REF!</f>
        <v>#REF!</v>
      </c>
      <c r="Q177" s="25" t="e">
        <f>#REF!+#REF!</f>
        <v>#REF!</v>
      </c>
      <c r="R177" s="25" t="e">
        <f>#REF!+#REF!</f>
        <v>#REF!</v>
      </c>
      <c r="S177" s="25" t="e">
        <f>#REF!+#REF!</f>
        <v>#REF!</v>
      </c>
      <c r="T177" s="25" t="e">
        <f>#REF!+#REF!</f>
        <v>#REF!</v>
      </c>
      <c r="U177" s="25" t="e">
        <f>#REF!+#REF!</f>
        <v>#REF!</v>
      </c>
      <c r="V177" s="53" t="e">
        <f>#REF!+#REF!</f>
        <v>#REF!</v>
      </c>
      <c r="W177" s="45" t="e">
        <f>V177/E175*100</f>
        <v>#REF!</v>
      </c>
    </row>
    <row r="178" spans="1:23" ht="33.75" customHeight="1" outlineLevel="4" thickBot="1">
      <c r="A178" s="62" t="s">
        <v>38</v>
      </c>
      <c r="B178" s="63">
        <v>951</v>
      </c>
      <c r="C178" s="64"/>
      <c r="D178" s="64" t="s">
        <v>155</v>
      </c>
      <c r="E178" s="66">
        <v>40.536</v>
      </c>
      <c r="F178" s="124" t="e">
        <f>#REF!</f>
        <v>#REF!</v>
      </c>
      <c r="G178" s="28" t="e">
        <f>#REF!</f>
        <v>#REF!</v>
      </c>
      <c r="H178" s="28" t="e">
        <f>#REF!</f>
        <v>#REF!</v>
      </c>
      <c r="I178" s="28" t="e">
        <f>#REF!</f>
        <v>#REF!</v>
      </c>
      <c r="J178" s="28" t="e">
        <f>#REF!</f>
        <v>#REF!</v>
      </c>
      <c r="K178" s="28" t="e">
        <f>#REF!</f>
        <v>#REF!</v>
      </c>
      <c r="L178" s="28" t="e">
        <f>#REF!</f>
        <v>#REF!</v>
      </c>
      <c r="M178" s="28" t="e">
        <f>#REF!</f>
        <v>#REF!</v>
      </c>
      <c r="N178" s="28" t="e">
        <f>#REF!</f>
        <v>#REF!</v>
      </c>
      <c r="O178" s="28" t="e">
        <f>#REF!</f>
        <v>#REF!</v>
      </c>
      <c r="P178" s="28" t="e">
        <f>#REF!</f>
        <v>#REF!</v>
      </c>
      <c r="Q178" s="28" t="e">
        <f>#REF!</f>
        <v>#REF!</v>
      </c>
      <c r="R178" s="28" t="e">
        <f>#REF!</f>
        <v>#REF!</v>
      </c>
      <c r="S178" s="28" t="e">
        <f>#REF!</f>
        <v>#REF!</v>
      </c>
      <c r="T178" s="28" t="e">
        <f>#REF!</f>
        <v>#REF!</v>
      </c>
      <c r="U178" s="28" t="e">
        <f>#REF!</f>
        <v>#REF!</v>
      </c>
      <c r="V178" s="52" t="e">
        <f>#REF!</f>
        <v>#REF!</v>
      </c>
      <c r="W178" s="45" t="e">
        <f>V178/E176*100</f>
        <v>#REF!</v>
      </c>
    </row>
    <row r="179" spans="1:23" ht="33" customHeight="1" outlineLevel="6" thickBot="1">
      <c r="A179" s="8" t="s">
        <v>93</v>
      </c>
      <c r="B179" s="16">
        <v>951</v>
      </c>
      <c r="C179" s="9"/>
      <c r="D179" s="9" t="s">
        <v>153</v>
      </c>
      <c r="E179" s="102">
        <f>E180</f>
        <v>499.319</v>
      </c>
      <c r="F179" s="125" t="e">
        <f>#REF!+#REF!</f>
        <v>#REF!</v>
      </c>
      <c r="G179" s="25" t="e">
        <f>#REF!+#REF!</f>
        <v>#REF!</v>
      </c>
      <c r="H179" s="25" t="e">
        <f>#REF!+#REF!</f>
        <v>#REF!</v>
      </c>
      <c r="I179" s="25" t="e">
        <f>#REF!+#REF!</f>
        <v>#REF!</v>
      </c>
      <c r="J179" s="25" t="e">
        <f>#REF!+#REF!</f>
        <v>#REF!</v>
      </c>
      <c r="K179" s="25" t="e">
        <f>#REF!+#REF!</f>
        <v>#REF!</v>
      </c>
      <c r="L179" s="25" t="e">
        <f>#REF!+#REF!</f>
        <v>#REF!</v>
      </c>
      <c r="M179" s="25" t="e">
        <f>#REF!+#REF!</f>
        <v>#REF!</v>
      </c>
      <c r="N179" s="25" t="e">
        <f>#REF!+#REF!</f>
        <v>#REF!</v>
      </c>
      <c r="O179" s="25" t="e">
        <f>#REF!+#REF!</f>
        <v>#REF!</v>
      </c>
      <c r="P179" s="25" t="e">
        <f>#REF!+#REF!</f>
        <v>#REF!</v>
      </c>
      <c r="Q179" s="25" t="e">
        <f>#REF!+#REF!</f>
        <v>#REF!</v>
      </c>
      <c r="R179" s="25" t="e">
        <f>#REF!+#REF!</f>
        <v>#REF!</v>
      </c>
      <c r="S179" s="25" t="e">
        <f>#REF!+#REF!</f>
        <v>#REF!</v>
      </c>
      <c r="T179" s="25" t="e">
        <f>#REF!+#REF!</f>
        <v>#REF!</v>
      </c>
      <c r="U179" s="25" t="e">
        <f>#REF!+#REF!</f>
        <v>#REF!</v>
      </c>
      <c r="V179" s="53" t="e">
        <f>#REF!+#REF!</f>
        <v>#REF!</v>
      </c>
      <c r="W179" s="45" t="e">
        <f>V179/E177*100</f>
        <v>#REF!</v>
      </c>
    </row>
    <row r="180" spans="1:23" ht="48" outlineLevel="6" thickBot="1">
      <c r="A180" s="62" t="s">
        <v>94</v>
      </c>
      <c r="B180" s="63">
        <v>951</v>
      </c>
      <c r="C180" s="64"/>
      <c r="D180" s="64" t="s">
        <v>156</v>
      </c>
      <c r="E180" s="101">
        <v>499.319</v>
      </c>
      <c r="F180" s="23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33"/>
      <c r="V180" s="49"/>
      <c r="W180" s="45"/>
    </row>
    <row r="181" spans="1:23" ht="16.5" outlineLevel="6" thickBot="1">
      <c r="A181" s="68" t="s">
        <v>222</v>
      </c>
      <c r="B181" s="16">
        <v>951</v>
      </c>
      <c r="C181" s="9"/>
      <c r="D181" s="9" t="s">
        <v>153</v>
      </c>
      <c r="E181" s="102">
        <f>E182</f>
        <v>3.223</v>
      </c>
      <c r="F181" s="23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33"/>
      <c r="V181" s="49"/>
      <c r="W181" s="45"/>
    </row>
    <row r="182" spans="1:23" ht="63.75" outlineLevel="6" thickBot="1">
      <c r="A182" s="62" t="s">
        <v>223</v>
      </c>
      <c r="B182" s="63">
        <v>951</v>
      </c>
      <c r="C182" s="64"/>
      <c r="D182" s="64" t="s">
        <v>224</v>
      </c>
      <c r="E182" s="101">
        <v>3.223</v>
      </c>
      <c r="F182" s="23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33"/>
      <c r="V182" s="49"/>
      <c r="W182" s="45"/>
    </row>
    <row r="183" spans="1:23" ht="16.5" outlineLevel="6" thickBot="1">
      <c r="A183" s="8" t="s">
        <v>195</v>
      </c>
      <c r="B183" s="16">
        <v>951</v>
      </c>
      <c r="C183" s="9"/>
      <c r="D183" s="9" t="s">
        <v>153</v>
      </c>
      <c r="E183" s="102">
        <f>E184</f>
        <v>4764</v>
      </c>
      <c r="F183" s="23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33"/>
      <c r="V183" s="49"/>
      <c r="W183" s="45"/>
    </row>
    <row r="184" spans="1:23" ht="48" outlineLevel="6" thickBot="1">
      <c r="A184" s="62" t="s">
        <v>196</v>
      </c>
      <c r="B184" s="63">
        <v>951</v>
      </c>
      <c r="C184" s="64"/>
      <c r="D184" s="64" t="s">
        <v>312</v>
      </c>
      <c r="E184" s="101">
        <v>4764</v>
      </c>
      <c r="F184" s="23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33"/>
      <c r="V184" s="49"/>
      <c r="W184" s="45"/>
    </row>
    <row r="185" spans="1:23" ht="22.5" customHeight="1" outlineLevel="5" thickBot="1">
      <c r="A185" s="8" t="s">
        <v>71</v>
      </c>
      <c r="B185" s="16">
        <v>951</v>
      </c>
      <c r="C185" s="9"/>
      <c r="D185" s="9" t="s">
        <v>153</v>
      </c>
      <c r="E185" s="102">
        <f>E186+E187</f>
        <v>0.72947</v>
      </c>
      <c r="F185" s="23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33"/>
      <c r="V185" s="49"/>
      <c r="W185" s="45"/>
    </row>
    <row r="186" spans="1:23" ht="20.25" customHeight="1" outlineLevel="5" thickBot="1">
      <c r="A186" s="67" t="s">
        <v>72</v>
      </c>
      <c r="B186" s="63">
        <v>951</v>
      </c>
      <c r="C186" s="64"/>
      <c r="D186" s="64" t="s">
        <v>157</v>
      </c>
      <c r="E186" s="101">
        <v>0.72947</v>
      </c>
      <c r="F186" s="23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33"/>
      <c r="V186" s="49"/>
      <c r="W186" s="45"/>
    </row>
    <row r="187" spans="1:23" ht="20.25" customHeight="1" outlineLevel="5" thickBot="1">
      <c r="A187" s="62" t="s">
        <v>95</v>
      </c>
      <c r="B187" s="63">
        <v>951</v>
      </c>
      <c r="C187" s="64"/>
      <c r="D187" s="64" t="s">
        <v>313</v>
      </c>
      <c r="E187" s="101">
        <v>0</v>
      </c>
      <c r="F187" s="23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33"/>
      <c r="V187" s="49"/>
      <c r="W187" s="45"/>
    </row>
    <row r="188" spans="1:23" ht="26.25" customHeight="1" outlineLevel="5" thickBot="1">
      <c r="A188" s="120" t="s">
        <v>90</v>
      </c>
      <c r="B188" s="16">
        <v>951</v>
      </c>
      <c r="C188" s="9"/>
      <c r="D188" s="9" t="s">
        <v>102</v>
      </c>
      <c r="E188" s="102">
        <f>E189</f>
        <v>18.61168</v>
      </c>
      <c r="F188" s="23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33"/>
      <c r="V188" s="49"/>
      <c r="W188" s="45"/>
    </row>
    <row r="189" spans="1:23" ht="24" customHeight="1" outlineLevel="5" thickBot="1">
      <c r="A189" s="62" t="s">
        <v>181</v>
      </c>
      <c r="B189" s="84">
        <v>951</v>
      </c>
      <c r="C189" s="64"/>
      <c r="D189" s="64" t="s">
        <v>180</v>
      </c>
      <c r="E189" s="66">
        <v>18.61168</v>
      </c>
      <c r="F189" s="23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33"/>
      <c r="V189" s="49"/>
      <c r="W189" s="45"/>
    </row>
    <row r="190" spans="1:23" ht="24" customHeight="1" outlineLevel="5" thickBot="1">
      <c r="A190" s="8" t="s">
        <v>11</v>
      </c>
      <c r="B190" s="16">
        <v>951</v>
      </c>
      <c r="C190" s="9"/>
      <c r="D190" s="9" t="s">
        <v>102</v>
      </c>
      <c r="E190" s="102">
        <f>E191</f>
        <v>1790.1</v>
      </c>
      <c r="F190" s="23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33"/>
      <c r="V190" s="49"/>
      <c r="W190" s="45"/>
    </row>
    <row r="191" spans="1:23" ht="37.5" customHeight="1" outlineLevel="5" thickBot="1">
      <c r="A191" s="83" t="s">
        <v>83</v>
      </c>
      <c r="B191" s="84">
        <v>951</v>
      </c>
      <c r="C191" s="64"/>
      <c r="D191" s="64" t="s">
        <v>143</v>
      </c>
      <c r="E191" s="66">
        <v>1790.1</v>
      </c>
      <c r="F191" s="23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33"/>
      <c r="V191" s="49"/>
      <c r="W191" s="45"/>
    </row>
    <row r="192" spans="1:23" ht="19.5" outlineLevel="6" thickBot="1">
      <c r="A192" s="120" t="s">
        <v>164</v>
      </c>
      <c r="B192" s="16">
        <v>951</v>
      </c>
      <c r="C192" s="9"/>
      <c r="D192" s="9" t="s">
        <v>102</v>
      </c>
      <c r="E192" s="10">
        <f>E193</f>
        <v>27.55715</v>
      </c>
      <c r="F192" s="21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31"/>
      <c r="V192" s="49">
        <v>0</v>
      </c>
      <c r="W192" s="45">
        <f>V192/E190*100</f>
        <v>0</v>
      </c>
    </row>
    <row r="193" spans="1:23" ht="16.5" outlineLevel="6" thickBot="1">
      <c r="A193" s="62" t="s">
        <v>181</v>
      </c>
      <c r="B193" s="63">
        <v>951</v>
      </c>
      <c r="C193" s="64"/>
      <c r="D193" s="64" t="s">
        <v>180</v>
      </c>
      <c r="E193" s="66">
        <v>27.55715</v>
      </c>
      <c r="F193" s="123" t="e">
        <f>#REF!</f>
        <v>#REF!</v>
      </c>
      <c r="G193" s="26" t="e">
        <f>#REF!</f>
        <v>#REF!</v>
      </c>
      <c r="H193" s="26" t="e">
        <f>#REF!</f>
        <v>#REF!</v>
      </c>
      <c r="I193" s="26" t="e">
        <f>#REF!</f>
        <v>#REF!</v>
      </c>
      <c r="J193" s="26" t="e">
        <f>#REF!</f>
        <v>#REF!</v>
      </c>
      <c r="K193" s="26" t="e">
        <f>#REF!</f>
        <v>#REF!</v>
      </c>
      <c r="L193" s="26" t="e">
        <f>#REF!</f>
        <v>#REF!</v>
      </c>
      <c r="M193" s="26" t="e">
        <f>#REF!</f>
        <v>#REF!</v>
      </c>
      <c r="N193" s="26" t="e">
        <f>#REF!</f>
        <v>#REF!</v>
      </c>
      <c r="O193" s="26" t="e">
        <f>#REF!</f>
        <v>#REF!</v>
      </c>
      <c r="P193" s="26" t="e">
        <f>#REF!</f>
        <v>#REF!</v>
      </c>
      <c r="Q193" s="26" t="e">
        <f>#REF!</f>
        <v>#REF!</v>
      </c>
      <c r="R193" s="26" t="e">
        <f>#REF!</f>
        <v>#REF!</v>
      </c>
      <c r="S193" s="26" t="e">
        <f>#REF!</f>
        <v>#REF!</v>
      </c>
      <c r="T193" s="26" t="e">
        <f>#REF!</f>
        <v>#REF!</v>
      </c>
      <c r="U193" s="26" t="e">
        <f>#REF!</f>
        <v>#REF!</v>
      </c>
      <c r="V193" s="50" t="e">
        <f>#REF!</f>
        <v>#REF!</v>
      </c>
      <c r="W193" s="45" t="e">
        <f>V193/E191*100</f>
        <v>#REF!</v>
      </c>
    </row>
    <row r="194" spans="1:23" ht="16.5" outlineLevel="6" thickBot="1">
      <c r="A194" s="8" t="s">
        <v>12</v>
      </c>
      <c r="B194" s="16">
        <v>951</v>
      </c>
      <c r="C194" s="9"/>
      <c r="D194" s="9" t="s">
        <v>153</v>
      </c>
      <c r="E194" s="10">
        <f>E195</f>
        <v>776.8</v>
      </c>
      <c r="F194" s="116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117"/>
      <c r="W194" s="45"/>
    </row>
    <row r="195" spans="1:23" ht="32.25" outlineLevel="6" thickBot="1">
      <c r="A195" s="62" t="s">
        <v>50</v>
      </c>
      <c r="B195" s="63">
        <v>951</v>
      </c>
      <c r="C195" s="64"/>
      <c r="D195" s="64" t="s">
        <v>158</v>
      </c>
      <c r="E195" s="66">
        <v>776.8</v>
      </c>
      <c r="F195" s="116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117"/>
      <c r="W195" s="45"/>
    </row>
    <row r="196" spans="1:23" ht="32.25" outlineLevel="6" thickBot="1">
      <c r="A196" s="68" t="s">
        <v>15</v>
      </c>
      <c r="B196" s="16">
        <v>951</v>
      </c>
      <c r="C196" s="9"/>
      <c r="D196" s="9" t="s">
        <v>153</v>
      </c>
      <c r="E196" s="10">
        <f>E197</f>
        <v>2880</v>
      </c>
      <c r="F196" s="56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54"/>
      <c r="W196" s="45"/>
    </row>
    <row r="197" spans="1:23" ht="32.25" outlineLevel="6" thickBot="1">
      <c r="A197" s="67" t="s">
        <v>53</v>
      </c>
      <c r="B197" s="63">
        <v>951</v>
      </c>
      <c r="C197" s="64"/>
      <c r="D197" s="64" t="s">
        <v>314</v>
      </c>
      <c r="E197" s="66">
        <v>2880</v>
      </c>
      <c r="F197" s="122" t="e">
        <f>#REF!</f>
        <v>#REF!</v>
      </c>
      <c r="G197" s="27" t="e">
        <f>#REF!</f>
        <v>#REF!</v>
      </c>
      <c r="H197" s="27" t="e">
        <f>#REF!</f>
        <v>#REF!</v>
      </c>
      <c r="I197" s="27" t="e">
        <f>#REF!</f>
        <v>#REF!</v>
      </c>
      <c r="J197" s="27" t="e">
        <f>#REF!</f>
        <v>#REF!</v>
      </c>
      <c r="K197" s="27" t="e">
        <f>#REF!</f>
        <v>#REF!</v>
      </c>
      <c r="L197" s="27" t="e">
        <f>#REF!</f>
        <v>#REF!</v>
      </c>
      <c r="M197" s="27" t="e">
        <f>#REF!</f>
        <v>#REF!</v>
      </c>
      <c r="N197" s="27" t="e">
        <f>#REF!</f>
        <v>#REF!</v>
      </c>
      <c r="O197" s="27" t="e">
        <f>#REF!</f>
        <v>#REF!</v>
      </c>
      <c r="P197" s="27" t="e">
        <f>#REF!</f>
        <v>#REF!</v>
      </c>
      <c r="Q197" s="27" t="e">
        <f>#REF!</f>
        <v>#REF!</v>
      </c>
      <c r="R197" s="27" t="e">
        <f>#REF!</f>
        <v>#REF!</v>
      </c>
      <c r="S197" s="27" t="e">
        <f>#REF!</f>
        <v>#REF!</v>
      </c>
      <c r="T197" s="27" t="e">
        <f>#REF!</f>
        <v>#REF!</v>
      </c>
      <c r="U197" s="27" t="e">
        <f>#REF!</f>
        <v>#REF!</v>
      </c>
      <c r="V197" s="51" t="e">
        <f>#REF!</f>
        <v>#REF!</v>
      </c>
      <c r="W197" s="45" t="e">
        <f>V197/E195*100</f>
        <v>#REF!</v>
      </c>
    </row>
    <row r="198" spans="1:23" ht="16.5" outlineLevel="6" thickBot="1">
      <c r="A198" s="8" t="s">
        <v>20</v>
      </c>
      <c r="B198" s="16">
        <v>951</v>
      </c>
      <c r="C198" s="9"/>
      <c r="D198" s="9" t="s">
        <v>153</v>
      </c>
      <c r="E198" s="10">
        <f>E199</f>
        <v>0</v>
      </c>
      <c r="F198" s="124" t="e">
        <f>#REF!</f>
        <v>#REF!</v>
      </c>
      <c r="G198" s="28" t="e">
        <f>#REF!</f>
        <v>#REF!</v>
      </c>
      <c r="H198" s="28" t="e">
        <f>#REF!</f>
        <v>#REF!</v>
      </c>
      <c r="I198" s="28" t="e">
        <f>#REF!</f>
        <v>#REF!</v>
      </c>
      <c r="J198" s="28" t="e">
        <f>#REF!</f>
        <v>#REF!</v>
      </c>
      <c r="K198" s="28" t="e">
        <f>#REF!</f>
        <v>#REF!</v>
      </c>
      <c r="L198" s="28" t="e">
        <f>#REF!</f>
        <v>#REF!</v>
      </c>
      <c r="M198" s="28" t="e">
        <f>#REF!</f>
        <v>#REF!</v>
      </c>
      <c r="N198" s="28" t="e">
        <f>#REF!</f>
        <v>#REF!</v>
      </c>
      <c r="O198" s="28" t="e">
        <f>#REF!</f>
        <v>#REF!</v>
      </c>
      <c r="P198" s="28" t="e">
        <f>#REF!</f>
        <v>#REF!</v>
      </c>
      <c r="Q198" s="28" t="e">
        <f>#REF!</f>
        <v>#REF!</v>
      </c>
      <c r="R198" s="28" t="e">
        <f>#REF!</f>
        <v>#REF!</v>
      </c>
      <c r="S198" s="28" t="e">
        <f>#REF!</f>
        <v>#REF!</v>
      </c>
      <c r="T198" s="28" t="e">
        <f>#REF!</f>
        <v>#REF!</v>
      </c>
      <c r="U198" s="28" t="e">
        <f>#REF!</f>
        <v>#REF!</v>
      </c>
      <c r="V198" s="48" t="e">
        <f>#REF!</f>
        <v>#REF!</v>
      </c>
      <c r="W198" s="45" t="e">
        <f aca="true" t="shared" si="4" ref="W198:W203">V198/E196*100</f>
        <v>#REF!</v>
      </c>
    </row>
    <row r="199" spans="1:23" ht="32.25" customHeight="1" outlineLevel="6" thickBot="1">
      <c r="A199" s="62" t="s">
        <v>54</v>
      </c>
      <c r="B199" s="63">
        <v>951</v>
      </c>
      <c r="C199" s="64"/>
      <c r="D199" s="64" t="s">
        <v>159</v>
      </c>
      <c r="E199" s="66">
        <v>0</v>
      </c>
      <c r="F199" s="123" t="e">
        <f>#REF!</f>
        <v>#REF!</v>
      </c>
      <c r="G199" s="26" t="e">
        <f>#REF!</f>
        <v>#REF!</v>
      </c>
      <c r="H199" s="26" t="e">
        <f>#REF!</f>
        <v>#REF!</v>
      </c>
      <c r="I199" s="26" t="e">
        <f>#REF!</f>
        <v>#REF!</v>
      </c>
      <c r="J199" s="26" t="e">
        <f>#REF!</f>
        <v>#REF!</v>
      </c>
      <c r="K199" s="26" t="e">
        <f>#REF!</f>
        <v>#REF!</v>
      </c>
      <c r="L199" s="26" t="e">
        <f>#REF!</f>
        <v>#REF!</v>
      </c>
      <c r="M199" s="26" t="e">
        <f>#REF!</f>
        <v>#REF!</v>
      </c>
      <c r="N199" s="26" t="e">
        <f>#REF!</f>
        <v>#REF!</v>
      </c>
      <c r="O199" s="26" t="e">
        <f>#REF!</f>
        <v>#REF!</v>
      </c>
      <c r="P199" s="26" t="e">
        <f>#REF!</f>
        <v>#REF!</v>
      </c>
      <c r="Q199" s="26" t="e">
        <f>#REF!</f>
        <v>#REF!</v>
      </c>
      <c r="R199" s="26" t="e">
        <f>#REF!</f>
        <v>#REF!</v>
      </c>
      <c r="S199" s="26" t="e">
        <f>#REF!</f>
        <v>#REF!</v>
      </c>
      <c r="T199" s="26" t="e">
        <f>#REF!</f>
        <v>#REF!</v>
      </c>
      <c r="U199" s="26" t="e">
        <f>#REF!</f>
        <v>#REF!</v>
      </c>
      <c r="V199" s="50" t="e">
        <f>#REF!</f>
        <v>#REF!</v>
      </c>
      <c r="W199" s="45" t="e">
        <f t="shared" si="4"/>
        <v>#REF!</v>
      </c>
    </row>
    <row r="200" spans="1:23" ht="18.75" customHeight="1" outlineLevel="6" thickBot="1">
      <c r="A200" s="8" t="s">
        <v>55</v>
      </c>
      <c r="B200" s="16">
        <v>951</v>
      </c>
      <c r="C200" s="9"/>
      <c r="D200" s="9" t="s">
        <v>153</v>
      </c>
      <c r="E200" s="10">
        <f>E201</f>
        <v>100</v>
      </c>
      <c r="F200" s="22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32"/>
      <c r="V200" s="49">
        <v>48.715</v>
      </c>
      <c r="W200" s="45" t="e">
        <f t="shared" si="4"/>
        <v>#DIV/0!</v>
      </c>
    </row>
    <row r="201" spans="1:23" ht="48.75" customHeight="1" outlineLevel="6" thickBot="1">
      <c r="A201" s="62" t="s">
        <v>56</v>
      </c>
      <c r="B201" s="63">
        <v>951</v>
      </c>
      <c r="C201" s="64"/>
      <c r="D201" s="64" t="s">
        <v>160</v>
      </c>
      <c r="E201" s="66">
        <v>100</v>
      </c>
      <c r="F201" s="123" t="e">
        <f>#REF!</f>
        <v>#REF!</v>
      </c>
      <c r="G201" s="26" t="e">
        <f>#REF!</f>
        <v>#REF!</v>
      </c>
      <c r="H201" s="26" t="e">
        <f>#REF!</f>
        <v>#REF!</v>
      </c>
      <c r="I201" s="26" t="e">
        <f>#REF!</f>
        <v>#REF!</v>
      </c>
      <c r="J201" s="26" t="e">
        <f>#REF!</f>
        <v>#REF!</v>
      </c>
      <c r="K201" s="26" t="e">
        <f>#REF!</f>
        <v>#REF!</v>
      </c>
      <c r="L201" s="26" t="e">
        <f>#REF!</f>
        <v>#REF!</v>
      </c>
      <c r="M201" s="26" t="e">
        <f>#REF!</f>
        <v>#REF!</v>
      </c>
      <c r="N201" s="26" t="e">
        <f>#REF!</f>
        <v>#REF!</v>
      </c>
      <c r="O201" s="26" t="e">
        <f>#REF!</f>
        <v>#REF!</v>
      </c>
      <c r="P201" s="26" t="e">
        <f>#REF!</f>
        <v>#REF!</v>
      </c>
      <c r="Q201" s="26" t="e">
        <f>#REF!</f>
        <v>#REF!</v>
      </c>
      <c r="R201" s="26" t="e">
        <f>#REF!</f>
        <v>#REF!</v>
      </c>
      <c r="S201" s="26" t="e">
        <f>#REF!</f>
        <v>#REF!</v>
      </c>
      <c r="T201" s="26" t="e">
        <f>#REF!</f>
        <v>#REF!</v>
      </c>
      <c r="U201" s="26" t="e">
        <f>#REF!</f>
        <v>#REF!</v>
      </c>
      <c r="V201" s="50" t="e">
        <f>#REF!</f>
        <v>#REF!</v>
      </c>
      <c r="W201" s="45" t="e">
        <f t="shared" si="4"/>
        <v>#REF!</v>
      </c>
    </row>
    <row r="202" spans="1:23" ht="18" customHeight="1" outlineLevel="6" thickBot="1">
      <c r="A202" s="68" t="s">
        <v>21</v>
      </c>
      <c r="B202" s="16">
        <v>951</v>
      </c>
      <c r="C202" s="9"/>
      <c r="D202" s="9" t="s">
        <v>153</v>
      </c>
      <c r="E202" s="10">
        <f>E203+E204</f>
        <v>21210</v>
      </c>
      <c r="F202" s="125" t="e">
        <f>#REF!</f>
        <v>#REF!</v>
      </c>
      <c r="G202" s="25" t="e">
        <f>#REF!</f>
        <v>#REF!</v>
      </c>
      <c r="H202" s="25" t="e">
        <f>#REF!</f>
        <v>#REF!</v>
      </c>
      <c r="I202" s="25" t="e">
        <f>#REF!</f>
        <v>#REF!</v>
      </c>
      <c r="J202" s="25" t="e">
        <f>#REF!</f>
        <v>#REF!</v>
      </c>
      <c r="K202" s="25" t="e">
        <f>#REF!</f>
        <v>#REF!</v>
      </c>
      <c r="L202" s="25" t="e">
        <f>#REF!</f>
        <v>#REF!</v>
      </c>
      <c r="M202" s="25" t="e">
        <f>#REF!</f>
        <v>#REF!</v>
      </c>
      <c r="N202" s="25" t="e">
        <f>#REF!</f>
        <v>#REF!</v>
      </c>
      <c r="O202" s="25" t="e">
        <f>#REF!</f>
        <v>#REF!</v>
      </c>
      <c r="P202" s="25" t="e">
        <f>#REF!</f>
        <v>#REF!</v>
      </c>
      <c r="Q202" s="25" t="e">
        <f>#REF!</f>
        <v>#REF!</v>
      </c>
      <c r="R202" s="25" t="e">
        <f>#REF!</f>
        <v>#REF!</v>
      </c>
      <c r="S202" s="25" t="e">
        <f>#REF!</f>
        <v>#REF!</v>
      </c>
      <c r="T202" s="25" t="e">
        <f>#REF!</f>
        <v>#REF!</v>
      </c>
      <c r="U202" s="25" t="e">
        <f>#REF!</f>
        <v>#REF!</v>
      </c>
      <c r="V202" s="53" t="e">
        <f>#REF!</f>
        <v>#REF!</v>
      </c>
      <c r="W202" s="45" t="e">
        <f t="shared" si="4"/>
        <v>#REF!</v>
      </c>
    </row>
    <row r="203" spans="1:23" ht="48" outlineLevel="6" thickBot="1">
      <c r="A203" s="62" t="s">
        <v>57</v>
      </c>
      <c r="B203" s="63">
        <v>951</v>
      </c>
      <c r="C203" s="64"/>
      <c r="D203" s="64" t="s">
        <v>315</v>
      </c>
      <c r="E203" s="66">
        <v>3396.371</v>
      </c>
      <c r="F203" s="124" t="e">
        <f>#REF!</f>
        <v>#REF!</v>
      </c>
      <c r="G203" s="28" t="e">
        <f>#REF!</f>
        <v>#REF!</v>
      </c>
      <c r="H203" s="28" t="e">
        <f>#REF!</f>
        <v>#REF!</v>
      </c>
      <c r="I203" s="28" t="e">
        <f>#REF!</f>
        <v>#REF!</v>
      </c>
      <c r="J203" s="28" t="e">
        <f>#REF!</f>
        <v>#REF!</v>
      </c>
      <c r="K203" s="28" t="e">
        <f>#REF!</f>
        <v>#REF!</v>
      </c>
      <c r="L203" s="28" t="e">
        <f>#REF!</f>
        <v>#REF!</v>
      </c>
      <c r="M203" s="28" t="e">
        <f>#REF!</f>
        <v>#REF!</v>
      </c>
      <c r="N203" s="28" t="e">
        <f>#REF!</f>
        <v>#REF!</v>
      </c>
      <c r="O203" s="28" t="e">
        <f>#REF!</f>
        <v>#REF!</v>
      </c>
      <c r="P203" s="28" t="e">
        <f>#REF!</f>
        <v>#REF!</v>
      </c>
      <c r="Q203" s="28" t="e">
        <f>#REF!</f>
        <v>#REF!</v>
      </c>
      <c r="R203" s="28" t="e">
        <f>#REF!</f>
        <v>#REF!</v>
      </c>
      <c r="S203" s="28" t="e">
        <f>#REF!</f>
        <v>#REF!</v>
      </c>
      <c r="T203" s="28" t="e">
        <f>#REF!</f>
        <v>#REF!</v>
      </c>
      <c r="U203" s="28" t="e">
        <f>#REF!</f>
        <v>#REF!</v>
      </c>
      <c r="V203" s="52" t="e">
        <f>#REF!</f>
        <v>#REF!</v>
      </c>
      <c r="W203" s="45" t="e">
        <f t="shared" si="4"/>
        <v>#REF!</v>
      </c>
    </row>
    <row r="204" spans="1:23" ht="48" outlineLevel="6" thickBot="1">
      <c r="A204" s="62" t="s">
        <v>191</v>
      </c>
      <c r="B204" s="63">
        <v>951</v>
      </c>
      <c r="C204" s="64"/>
      <c r="D204" s="64" t="s">
        <v>192</v>
      </c>
      <c r="E204" s="66">
        <v>17813.629</v>
      </c>
      <c r="F204" s="41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58"/>
      <c r="W204" s="45"/>
    </row>
    <row r="205" spans="1:23" ht="33.75" customHeight="1" outlineLevel="6" thickBot="1">
      <c r="A205" s="126" t="s">
        <v>19</v>
      </c>
      <c r="B205" s="127" t="s">
        <v>18</v>
      </c>
      <c r="C205" s="128"/>
      <c r="D205" s="127" t="s">
        <v>141</v>
      </c>
      <c r="E205" s="129">
        <f>E215+E208+E206+E213+E211</f>
        <v>21533.34084</v>
      </c>
      <c r="F205" s="41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58"/>
      <c r="W205" s="45"/>
    </row>
    <row r="206" spans="1:23" ht="33.75" customHeight="1" outlineLevel="6" thickBot="1">
      <c r="A206" s="120" t="s">
        <v>98</v>
      </c>
      <c r="B206" s="133" t="s">
        <v>18</v>
      </c>
      <c r="C206" s="134"/>
      <c r="D206" s="133" t="s">
        <v>153</v>
      </c>
      <c r="E206" s="111">
        <f>E207</f>
        <v>4514.64469</v>
      </c>
      <c r="F206" s="41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58"/>
      <c r="W206" s="45"/>
    </row>
    <row r="207" spans="1:23" ht="16.5" outlineLevel="6" thickBot="1">
      <c r="A207" s="62" t="s">
        <v>181</v>
      </c>
      <c r="B207" s="135" t="s">
        <v>18</v>
      </c>
      <c r="C207" s="136"/>
      <c r="D207" s="135" t="s">
        <v>180</v>
      </c>
      <c r="E207" s="110">
        <v>4514.64469</v>
      </c>
      <c r="F207" s="121" t="e">
        <f>#REF!+#REF!</f>
        <v>#REF!</v>
      </c>
      <c r="G207" s="24" t="e">
        <f>#REF!+#REF!</f>
        <v>#REF!</v>
      </c>
      <c r="H207" s="24" t="e">
        <f>#REF!+#REF!</f>
        <v>#REF!</v>
      </c>
      <c r="I207" s="24" t="e">
        <f>#REF!+#REF!</f>
        <v>#REF!</v>
      </c>
      <c r="J207" s="24" t="e">
        <f>#REF!+#REF!</f>
        <v>#REF!</v>
      </c>
      <c r="K207" s="24" t="e">
        <f>#REF!+#REF!</f>
        <v>#REF!</v>
      </c>
      <c r="L207" s="24" t="e">
        <f>#REF!+#REF!</f>
        <v>#REF!</v>
      </c>
      <c r="M207" s="24" t="e">
        <f>#REF!+#REF!</f>
        <v>#REF!</v>
      </c>
      <c r="N207" s="24" t="e">
        <f>#REF!+#REF!</f>
        <v>#REF!</v>
      </c>
      <c r="O207" s="24" t="e">
        <f>#REF!+#REF!</f>
        <v>#REF!</v>
      </c>
      <c r="P207" s="24" t="e">
        <f>#REF!+#REF!</f>
        <v>#REF!</v>
      </c>
      <c r="Q207" s="24" t="e">
        <f>#REF!+#REF!</f>
        <v>#REF!</v>
      </c>
      <c r="R207" s="24" t="e">
        <f>#REF!+#REF!</f>
        <v>#REF!</v>
      </c>
      <c r="S207" s="24" t="e">
        <f>#REF!+#REF!</f>
        <v>#REF!</v>
      </c>
      <c r="T207" s="24" t="e">
        <f>#REF!+#REF!</f>
        <v>#REF!</v>
      </c>
      <c r="U207" s="24" t="e">
        <f>#REF!+#REF!</f>
        <v>#REF!</v>
      </c>
      <c r="V207" s="46" t="e">
        <f>#REF!+#REF!</f>
        <v>#REF!</v>
      </c>
      <c r="W207" s="45" t="e">
        <f>V207/E205*100</f>
        <v>#REF!</v>
      </c>
    </row>
    <row r="208" spans="1:23" ht="16.5" outlineLevel="6" thickBot="1">
      <c r="A208" s="120" t="s">
        <v>90</v>
      </c>
      <c r="B208" s="133" t="s">
        <v>18</v>
      </c>
      <c r="C208" s="134"/>
      <c r="D208" s="133" t="s">
        <v>153</v>
      </c>
      <c r="E208" s="111">
        <f>E210+E209</f>
        <v>12173.69615</v>
      </c>
      <c r="F208" s="105"/>
      <c r="G208" s="106"/>
      <c r="H208" s="106"/>
      <c r="I208" s="106"/>
      <c r="J208" s="106"/>
      <c r="K208" s="106"/>
      <c r="L208" s="106"/>
      <c r="M208" s="106"/>
      <c r="N208" s="106"/>
      <c r="O208" s="106"/>
      <c r="P208" s="106"/>
      <c r="Q208" s="106"/>
      <c r="R208" s="106"/>
      <c r="S208" s="106"/>
      <c r="T208" s="106"/>
      <c r="U208" s="106"/>
      <c r="V208" s="107"/>
      <c r="W208" s="45"/>
    </row>
    <row r="209" spans="1:23" ht="16.5" outlineLevel="6" thickBot="1">
      <c r="A209" s="62" t="s">
        <v>181</v>
      </c>
      <c r="B209" s="135" t="s">
        <v>18</v>
      </c>
      <c r="C209" s="136"/>
      <c r="D209" s="135" t="s">
        <v>180</v>
      </c>
      <c r="E209" s="110">
        <v>12173.69615</v>
      </c>
      <c r="F209" s="105"/>
      <c r="G209" s="106"/>
      <c r="H209" s="106"/>
      <c r="I209" s="106"/>
      <c r="J209" s="106"/>
      <c r="K209" s="106"/>
      <c r="L209" s="106"/>
      <c r="M209" s="106"/>
      <c r="N209" s="106"/>
      <c r="O209" s="106"/>
      <c r="P209" s="106"/>
      <c r="Q209" s="106"/>
      <c r="R209" s="106"/>
      <c r="S209" s="106"/>
      <c r="T209" s="106"/>
      <c r="U209" s="106"/>
      <c r="V209" s="107"/>
      <c r="W209" s="45"/>
    </row>
    <row r="210" spans="1:23" ht="16.5" outlineLevel="6" thickBot="1">
      <c r="A210" s="62" t="s">
        <v>82</v>
      </c>
      <c r="B210" s="135" t="s">
        <v>18</v>
      </c>
      <c r="C210" s="136"/>
      <c r="D210" s="135" t="s">
        <v>145</v>
      </c>
      <c r="E210" s="110">
        <v>0</v>
      </c>
      <c r="F210" s="105"/>
      <c r="G210" s="106"/>
      <c r="H210" s="106"/>
      <c r="I210" s="106"/>
      <c r="J210" s="106"/>
      <c r="K210" s="106"/>
      <c r="L210" s="106"/>
      <c r="M210" s="106"/>
      <c r="N210" s="106"/>
      <c r="O210" s="106"/>
      <c r="P210" s="106"/>
      <c r="Q210" s="106"/>
      <c r="R210" s="106"/>
      <c r="S210" s="106"/>
      <c r="T210" s="106"/>
      <c r="U210" s="106"/>
      <c r="V210" s="107"/>
      <c r="W210" s="45"/>
    </row>
    <row r="211" spans="1:23" ht="16.5" outlineLevel="6" thickBot="1">
      <c r="A211" s="120" t="s">
        <v>182</v>
      </c>
      <c r="B211" s="133" t="s">
        <v>18</v>
      </c>
      <c r="C211" s="134"/>
      <c r="D211" s="133" t="s">
        <v>153</v>
      </c>
      <c r="E211" s="111">
        <f>E212</f>
        <v>0</v>
      </c>
      <c r="F211" s="105"/>
      <c r="G211" s="106"/>
      <c r="H211" s="106"/>
      <c r="I211" s="106"/>
      <c r="J211" s="106"/>
      <c r="K211" s="106"/>
      <c r="L211" s="106"/>
      <c r="M211" s="106"/>
      <c r="N211" s="106"/>
      <c r="O211" s="106"/>
      <c r="P211" s="106"/>
      <c r="Q211" s="106"/>
      <c r="R211" s="106"/>
      <c r="S211" s="106"/>
      <c r="T211" s="106"/>
      <c r="U211" s="106"/>
      <c r="V211" s="107"/>
      <c r="W211" s="45"/>
    </row>
    <row r="212" spans="1:23" ht="16.5" outlineLevel="6" thickBot="1">
      <c r="A212" s="62" t="s">
        <v>181</v>
      </c>
      <c r="B212" s="135" t="s">
        <v>18</v>
      </c>
      <c r="C212" s="136"/>
      <c r="D212" s="135" t="s">
        <v>180</v>
      </c>
      <c r="E212" s="110">
        <v>0</v>
      </c>
      <c r="F212" s="105"/>
      <c r="G212" s="106"/>
      <c r="H212" s="106"/>
      <c r="I212" s="106"/>
      <c r="J212" s="106"/>
      <c r="K212" s="106"/>
      <c r="L212" s="106"/>
      <c r="M212" s="106"/>
      <c r="N212" s="106"/>
      <c r="O212" s="106"/>
      <c r="P212" s="106"/>
      <c r="Q212" s="106"/>
      <c r="R212" s="106"/>
      <c r="S212" s="106"/>
      <c r="T212" s="106"/>
      <c r="U212" s="106"/>
      <c r="V212" s="107"/>
      <c r="W212" s="45"/>
    </row>
    <row r="213" spans="1:23" ht="16.5" outlineLevel="6" thickBot="1">
      <c r="A213" s="8" t="s">
        <v>11</v>
      </c>
      <c r="B213" s="133" t="s">
        <v>18</v>
      </c>
      <c r="C213" s="134"/>
      <c r="D213" s="133" t="s">
        <v>153</v>
      </c>
      <c r="E213" s="111">
        <f>E214</f>
        <v>0</v>
      </c>
      <c r="F213" s="105"/>
      <c r="G213" s="106"/>
      <c r="H213" s="106"/>
      <c r="I213" s="106"/>
      <c r="J213" s="106"/>
      <c r="K213" s="106"/>
      <c r="L213" s="106"/>
      <c r="M213" s="106"/>
      <c r="N213" s="106"/>
      <c r="O213" s="106"/>
      <c r="P213" s="106"/>
      <c r="Q213" s="106"/>
      <c r="R213" s="106"/>
      <c r="S213" s="106"/>
      <c r="T213" s="106"/>
      <c r="U213" s="106"/>
      <c r="V213" s="107"/>
      <c r="W213" s="45"/>
    </row>
    <row r="214" spans="1:23" ht="16.5" outlineLevel="6" thickBot="1">
      <c r="A214" s="62" t="s">
        <v>82</v>
      </c>
      <c r="B214" s="135" t="s">
        <v>18</v>
      </c>
      <c r="C214" s="136"/>
      <c r="D214" s="135" t="s">
        <v>145</v>
      </c>
      <c r="E214" s="110">
        <v>0</v>
      </c>
      <c r="F214" s="105"/>
      <c r="G214" s="106"/>
      <c r="H214" s="106"/>
      <c r="I214" s="106"/>
      <c r="J214" s="106"/>
      <c r="K214" s="106"/>
      <c r="L214" s="106"/>
      <c r="M214" s="106"/>
      <c r="N214" s="106"/>
      <c r="O214" s="106"/>
      <c r="P214" s="106"/>
      <c r="Q214" s="106"/>
      <c r="R214" s="106"/>
      <c r="S214" s="106"/>
      <c r="T214" s="106"/>
      <c r="U214" s="106"/>
      <c r="V214" s="107"/>
      <c r="W214" s="45"/>
    </row>
    <row r="215" spans="1:23" ht="16.5" outlineLevel="6" thickBot="1">
      <c r="A215" s="8" t="s">
        <v>14</v>
      </c>
      <c r="B215" s="16">
        <v>953</v>
      </c>
      <c r="C215" s="9"/>
      <c r="D215" s="9" t="s">
        <v>153</v>
      </c>
      <c r="E215" s="102">
        <f>E216</f>
        <v>4845</v>
      </c>
      <c r="F215" s="105"/>
      <c r="G215" s="106"/>
      <c r="H215" s="106"/>
      <c r="I215" s="106"/>
      <c r="J215" s="106"/>
      <c r="K215" s="106"/>
      <c r="L215" s="106"/>
      <c r="M215" s="106"/>
      <c r="N215" s="106"/>
      <c r="O215" s="106"/>
      <c r="P215" s="106"/>
      <c r="Q215" s="106"/>
      <c r="R215" s="106"/>
      <c r="S215" s="106"/>
      <c r="T215" s="106"/>
      <c r="U215" s="106"/>
      <c r="V215" s="107"/>
      <c r="W215" s="45"/>
    </row>
    <row r="216" spans="1:23" ht="48" outlineLevel="6" thickBot="1">
      <c r="A216" s="67" t="s">
        <v>67</v>
      </c>
      <c r="B216" s="63">
        <v>953</v>
      </c>
      <c r="C216" s="64"/>
      <c r="D216" s="64" t="s">
        <v>161</v>
      </c>
      <c r="E216" s="101">
        <v>4845</v>
      </c>
      <c r="F216" s="105"/>
      <c r="G216" s="106"/>
      <c r="H216" s="106"/>
      <c r="I216" s="106"/>
      <c r="J216" s="106"/>
      <c r="K216" s="106"/>
      <c r="L216" s="106"/>
      <c r="M216" s="106"/>
      <c r="N216" s="106"/>
      <c r="O216" s="106"/>
      <c r="P216" s="106"/>
      <c r="Q216" s="106"/>
      <c r="R216" s="106"/>
      <c r="S216" s="106"/>
      <c r="T216" s="106"/>
      <c r="U216" s="106"/>
      <c r="V216" s="107"/>
      <c r="W216" s="45"/>
    </row>
    <row r="217" spans="1:23" ht="19.5" outlineLevel="6" thickBot="1">
      <c r="A217" s="37" t="s">
        <v>3</v>
      </c>
      <c r="B217" s="37"/>
      <c r="C217" s="37"/>
      <c r="D217" s="37"/>
      <c r="E217" s="137">
        <f>E13+E150</f>
        <v>1172543.5502600002</v>
      </c>
      <c r="F217" s="41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54"/>
      <c r="W217" s="45"/>
    </row>
    <row r="218" spans="1:23" ht="49.5" customHeight="1" outlineLevel="6">
      <c r="A218" s="1"/>
      <c r="B218" s="19"/>
      <c r="C218" s="1"/>
      <c r="D218" s="1"/>
      <c r="E218" s="1"/>
      <c r="F218" s="41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54"/>
      <c r="W218" s="45"/>
    </row>
    <row r="219" spans="1:23" ht="18.75">
      <c r="A219" s="3"/>
      <c r="B219" s="3"/>
      <c r="C219" s="3"/>
      <c r="D219" s="3"/>
      <c r="E219" s="137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55"/>
      <c r="W219" s="42"/>
    </row>
    <row r="220" spans="5:21" ht="15.75">
      <c r="E220" s="138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5:21" ht="15.75">
      <c r="E221" s="148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</row>
    <row r="222" ht="15.75">
      <c r="E222" s="138"/>
    </row>
    <row r="224" ht="15.75">
      <c r="E224" s="149"/>
    </row>
    <row r="226" ht="15.75">
      <c r="E226" s="138"/>
    </row>
  </sheetData>
  <sheetProtection/>
  <autoFilter ref="A12:W217"/>
  <mergeCells count="8">
    <mergeCell ref="A10:T10"/>
    <mergeCell ref="B5:U5"/>
    <mergeCell ref="B6:U6"/>
    <mergeCell ref="A9:T9"/>
    <mergeCell ref="B7:T7"/>
    <mergeCell ref="B1:E1"/>
    <mergeCell ref="B2:E2"/>
    <mergeCell ref="B3:E3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SVETL</cp:lastModifiedBy>
  <cp:lastPrinted>2019-05-29T23:21:45Z</cp:lastPrinted>
  <dcterms:created xsi:type="dcterms:W3CDTF">2008-11-11T04:53:42Z</dcterms:created>
  <dcterms:modified xsi:type="dcterms:W3CDTF">2019-12-19T05:07:58Z</dcterms:modified>
  <cp:category/>
  <cp:version/>
  <cp:contentType/>
  <cp:contentStatus/>
</cp:coreProperties>
</file>